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80" windowWidth="15480" windowHeight="11640" tabRatio="351" activeTab="0"/>
  </bookViews>
  <sheets>
    <sheet name="Analysis" sheetId="1" r:id="rId1"/>
  </sheets>
  <definedNames>
    <definedName name="a">'Analysis'!$C$16</definedName>
    <definedName name="aa">'Analysis'!$C$24</definedName>
    <definedName name="b">'Analysis'!$C$17</definedName>
    <definedName name="bb">'Analysis'!$C$25</definedName>
    <definedName name="dd">'Analysis'!#REF!</definedName>
    <definedName name="Di">'Analysis'!$C$9</definedName>
    <definedName name="Do">'Analysis'!$C$8</definedName>
    <definedName name="t">'Analysis'!$C$26</definedName>
    <definedName name="ta">'Analysis'!$C$26</definedName>
    <definedName name="tb">'Analysis'!$C$27</definedName>
    <definedName name="terma">'Analysis'!$L$36</definedName>
    <definedName name="termb">'Analysis'!$L$37</definedName>
    <definedName name="termc">'Analysis'!$L$38</definedName>
  </definedNames>
  <calcPr fullCalcOnLoad="1"/>
</workbook>
</file>

<file path=xl/sharedStrings.xml><?xml version="1.0" encoding="utf-8"?>
<sst xmlns="http://schemas.openxmlformats.org/spreadsheetml/2006/main" count="43" uniqueCount="32">
  <si>
    <t>Area</t>
  </si>
  <si>
    <r>
      <t xml:space="preserve">Enters numbers in </t>
    </r>
    <r>
      <rPr>
        <b/>
        <sz val="10"/>
        <rFont val="Times New Roman"/>
        <family val="1"/>
      </rPr>
      <t>BOLD,</t>
    </r>
    <r>
      <rPr>
        <sz val="10"/>
        <rFont val="Times New Roman"/>
        <family val="1"/>
      </rPr>
      <t xml:space="preserve"> Results in </t>
    </r>
    <r>
      <rPr>
        <b/>
        <sz val="10"/>
        <color indexed="10"/>
        <rFont val="Times New Roman"/>
        <family val="1"/>
      </rPr>
      <t>RED</t>
    </r>
  </si>
  <si>
    <t>To determine section properties</t>
  </si>
  <si>
    <t>Round</t>
  </si>
  <si>
    <t>Outside diametrer, Do (mm)</t>
  </si>
  <si>
    <t>Inside diametrer, Di (mm)</t>
  </si>
  <si>
    <t>Rectangle (solid)</t>
  </si>
  <si>
    <t>Width, a (mm)</t>
  </si>
  <si>
    <t>Height, b (mm)</t>
  </si>
  <si>
    <t>Area (mm^2)</t>
  </si>
  <si>
    <t>Ibending (mm^4)</t>
  </si>
  <si>
    <t>Rectangle (tube)</t>
  </si>
  <si>
    <t>Width, aa (mm)</t>
  </si>
  <si>
    <t>Height, bb (mm)</t>
  </si>
  <si>
    <t>yNA (mm)</t>
  </si>
  <si>
    <t>Max torsional stress/Torque (N/m^2)</t>
  </si>
  <si>
    <t>Long side</t>
  </si>
  <si>
    <t>short side</t>
  </si>
  <si>
    <t>Wall thickness, ta (mm)</t>
  </si>
  <si>
    <t>Wall thickness, tb (mm)</t>
  </si>
  <si>
    <t>Size (mm)</t>
  </si>
  <si>
    <t>Tube</t>
  </si>
  <si>
    <t>Wall thickness</t>
  </si>
  <si>
    <t>Section_Round_Rectangle.xls</t>
  </si>
  <si>
    <t>Schematic</t>
  </si>
  <si>
    <t>Equations</t>
  </si>
  <si>
    <t>Ibending</t>
  </si>
  <si>
    <t>Itorsion</t>
  </si>
  <si>
    <t>Ratio</t>
  </si>
  <si>
    <t>Comparison of round and rectangular tube cross sections</t>
  </si>
  <si>
    <t>Ipolar (mm^4) (for torsion calcs)</t>
  </si>
  <si>
    <t>By Alex Slocum, 12/28/03, last modified 10/20/2016 by AS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</si>
</sst>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0"/>
    <numFmt numFmtId="177" formatCode="0.0000"/>
    <numFmt numFmtId="178" formatCode="0.000"/>
    <numFmt numFmtId="179" formatCode="0.0"/>
    <numFmt numFmtId="180" formatCode="0.0000E+00"/>
    <numFmt numFmtId="181" formatCode="0.000E+00"/>
    <numFmt numFmtId="182" formatCode="0.00000000"/>
    <numFmt numFmtId="183" formatCode="0.0000000"/>
    <numFmt numFmtId="184" formatCode="0.000000"/>
  </numFmts>
  <fonts count="41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b/>
      <i/>
      <sz val="10"/>
      <name val="Times New Roman"/>
      <family val="1"/>
    </font>
    <font>
      <sz val="10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medium"/>
      <top style="thin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indent="2"/>
    </xf>
    <xf numFmtId="0" fontId="1" fillId="0" borderId="11" xfId="0" applyFont="1" applyFill="1" applyBorder="1" applyAlignment="1">
      <alignment horizontal="left" indent="2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11" fontId="3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1" fontId="3" fillId="0" borderId="13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right"/>
    </xf>
    <xf numFmtId="2" fontId="3" fillId="0" borderId="12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1" fillId="34" borderId="15" xfId="0" applyFont="1" applyFill="1" applyBorder="1" applyAlignment="1">
      <alignment/>
    </xf>
    <xf numFmtId="0" fontId="1" fillId="34" borderId="16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1" fillId="34" borderId="19" xfId="0" applyFont="1" applyFill="1" applyBorder="1" applyAlignment="1">
      <alignment/>
    </xf>
    <xf numFmtId="0" fontId="1" fillId="34" borderId="20" xfId="0" applyFont="1" applyFill="1" applyBorder="1" applyAlignment="1">
      <alignment/>
    </xf>
    <xf numFmtId="0" fontId="1" fillId="34" borderId="21" xfId="0" applyFont="1" applyFill="1" applyBorder="1" applyAlignment="1">
      <alignment/>
    </xf>
    <xf numFmtId="0" fontId="1" fillId="33" borderId="0" xfId="0" applyFont="1" applyFill="1" applyBorder="1" applyAlignment="1">
      <alignment horizontal="left" indent="2"/>
    </xf>
    <xf numFmtId="11" fontId="3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/>
    </xf>
    <xf numFmtId="11" fontId="4" fillId="0" borderId="1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4" fillId="33" borderId="0" xfId="0" applyFont="1" applyFill="1" applyAlignment="1">
      <alignment horizontal="left"/>
    </xf>
    <xf numFmtId="0" fontId="5" fillId="35" borderId="23" xfId="0" applyFont="1" applyFill="1" applyBorder="1" applyAlignment="1">
      <alignment horizontal="center"/>
    </xf>
    <xf numFmtId="0" fontId="5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35" borderId="26" xfId="0" applyFont="1" applyFill="1" applyBorder="1" applyAlignment="1">
      <alignment horizontal="center"/>
    </xf>
    <xf numFmtId="0" fontId="1" fillId="35" borderId="27" xfId="0" applyFont="1" applyFill="1" applyBorder="1" applyAlignment="1">
      <alignment horizontal="center"/>
    </xf>
    <xf numFmtId="0" fontId="1" fillId="35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left" indent="1"/>
    </xf>
    <xf numFmtId="0" fontId="4" fillId="0" borderId="30" xfId="0" applyFont="1" applyFill="1" applyBorder="1" applyAlignment="1">
      <alignment horizontal="left" indent="1"/>
    </xf>
    <xf numFmtId="0" fontId="4" fillId="0" borderId="31" xfId="0" applyFont="1" applyFill="1" applyBorder="1" applyAlignment="1">
      <alignment horizontal="left"/>
    </xf>
    <xf numFmtId="0" fontId="6" fillId="0" borderId="32" xfId="0" applyFont="1" applyBorder="1" applyAlignment="1">
      <alignment/>
    </xf>
    <xf numFmtId="0" fontId="4" fillId="0" borderId="29" xfId="0" applyFont="1" applyFill="1" applyBorder="1" applyAlignment="1">
      <alignment horizontal="left"/>
    </xf>
    <xf numFmtId="0" fontId="6" fillId="0" borderId="30" xfId="0" applyFont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36</xdr:row>
      <xdr:rowOff>28575</xdr:rowOff>
    </xdr:from>
    <xdr:to>
      <xdr:col>7</xdr:col>
      <xdr:colOff>581025</xdr:colOff>
      <xdr:row>41</xdr:row>
      <xdr:rowOff>57150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5791200"/>
          <a:ext cx="65722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6</xdr:row>
      <xdr:rowOff>9525</xdr:rowOff>
    </xdr:from>
    <xdr:to>
      <xdr:col>7</xdr:col>
      <xdr:colOff>419100</xdr:colOff>
      <xdr:row>28</xdr:row>
      <xdr:rowOff>152400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952500"/>
          <a:ext cx="2438400" cy="3714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1</xdr:col>
      <xdr:colOff>123825</xdr:colOff>
      <xdr:row>41</xdr:row>
      <xdr:rowOff>95250</xdr:rowOff>
    </xdr:from>
    <xdr:to>
      <xdr:col>2</xdr:col>
      <xdr:colOff>847725</xdr:colOff>
      <xdr:row>45</xdr:row>
      <xdr:rowOff>38100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" y="6619875"/>
          <a:ext cx="29718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6"/>
  <sheetViews>
    <sheetView tabSelected="1" workbookViewId="0" topLeftCell="A1">
      <selection activeCell="B4" sqref="B4:C4"/>
    </sheetView>
  </sheetViews>
  <sheetFormatPr defaultColWidth="9.140625" defaultRowHeight="12.75"/>
  <cols>
    <col min="1" max="1" width="8.8515625" style="2" customWidth="1"/>
    <col min="2" max="2" width="33.7109375" style="2" customWidth="1"/>
    <col min="3" max="3" width="20.00390625" style="2" customWidth="1"/>
    <col min="4" max="4" width="6.28125" style="2" customWidth="1"/>
    <col min="5" max="5" width="8.140625" style="2" customWidth="1"/>
    <col min="6" max="6" width="8.8515625" style="2" customWidth="1"/>
    <col min="7" max="7" width="13.28125" style="2" customWidth="1"/>
    <col min="8" max="8" width="10.00390625" style="2" customWidth="1"/>
    <col min="9" max="9" width="10.28125" style="2" customWidth="1"/>
    <col min="10" max="11" width="9.140625" style="2" customWidth="1"/>
    <col min="12" max="14" width="9.140625" style="1" customWidth="1"/>
    <col min="15" max="15" width="10.421875" style="1" bestFit="1" customWidth="1"/>
    <col min="16" max="16384" width="9.140625" style="1" customWidth="1"/>
  </cols>
  <sheetData>
    <row r="1" ht="12.75" thickBot="1"/>
    <row r="2" spans="2:3" ht="12">
      <c r="B2" s="38" t="s">
        <v>23</v>
      </c>
      <c r="C2" s="39"/>
    </row>
    <row r="3" spans="2:4" ht="12">
      <c r="B3" s="40" t="s">
        <v>2</v>
      </c>
      <c r="C3" s="41"/>
      <c r="D3" s="3"/>
    </row>
    <row r="4" spans="2:4" ht="12">
      <c r="B4" s="40" t="s">
        <v>31</v>
      </c>
      <c r="C4" s="41"/>
      <c r="D4" s="4"/>
    </row>
    <row r="5" spans="2:4" ht="12.75" thickBot="1">
      <c r="B5" s="42" t="s">
        <v>1</v>
      </c>
      <c r="C5" s="43"/>
      <c r="D5" s="4"/>
    </row>
    <row r="6" spans="2:6" ht="12.75" thickBot="1">
      <c r="B6" s="6"/>
      <c r="C6" s="6"/>
      <c r="D6" s="4"/>
      <c r="F6" s="17" t="s">
        <v>24</v>
      </c>
    </row>
    <row r="7" spans="2:3" ht="13.5" thickTop="1">
      <c r="B7" s="46" t="s">
        <v>3</v>
      </c>
      <c r="C7" s="47"/>
    </row>
    <row r="8" spans="2:3" ht="12.75">
      <c r="B8" s="7" t="s">
        <v>4</v>
      </c>
      <c r="C8" s="10">
        <v>100</v>
      </c>
    </row>
    <row r="9" spans="2:3" ht="12.75">
      <c r="B9" s="7" t="s">
        <v>5</v>
      </c>
      <c r="C9" s="10">
        <v>80</v>
      </c>
    </row>
    <row r="10" spans="2:3" ht="12.75">
      <c r="B10" s="7" t="s">
        <v>14</v>
      </c>
      <c r="C10" s="11">
        <f>Do/2</f>
        <v>50</v>
      </c>
    </row>
    <row r="11" spans="2:3" ht="12.75">
      <c r="B11" s="7" t="s">
        <v>9</v>
      </c>
      <c r="C11" s="12">
        <f>PI()*(Do^2-Di^2)/4</f>
        <v>2827.4333882308138</v>
      </c>
    </row>
    <row r="12" spans="2:3" ht="12.75">
      <c r="B12" s="7" t="s">
        <v>10</v>
      </c>
      <c r="C12" s="13">
        <f>PI()*(Do^4-Di^4)/64</f>
        <v>2898119.222936584</v>
      </c>
    </row>
    <row r="13" spans="2:3" ht="12.75">
      <c r="B13" s="7" t="s">
        <v>30</v>
      </c>
      <c r="C13" s="13">
        <f>PI()*(Do^4-Di^4)/32</f>
        <v>5796238.445873168</v>
      </c>
    </row>
    <row r="14" spans="2:3" ht="12.75">
      <c r="B14" s="7" t="s">
        <v>15</v>
      </c>
      <c r="C14" s="13">
        <f>1/C13</f>
        <v>1.7252568356845022E-07</v>
      </c>
    </row>
    <row r="15" spans="2:3" ht="12.75">
      <c r="B15" s="48" t="s">
        <v>6</v>
      </c>
      <c r="C15" s="49"/>
    </row>
    <row r="16" spans="2:3" ht="12.75">
      <c r="B16" s="7" t="s">
        <v>7</v>
      </c>
      <c r="C16" s="10">
        <v>100</v>
      </c>
    </row>
    <row r="17" spans="2:3" ht="12.75">
      <c r="B17" s="7" t="s">
        <v>8</v>
      </c>
      <c r="C17" s="10">
        <v>100</v>
      </c>
    </row>
    <row r="18" spans="2:3" ht="12.75">
      <c r="B18" s="7" t="s">
        <v>14</v>
      </c>
      <c r="C18" s="11">
        <f>b/2</f>
        <v>50</v>
      </c>
    </row>
    <row r="19" spans="2:3" ht="12.75">
      <c r="B19" s="7" t="s">
        <v>9</v>
      </c>
      <c r="C19" s="11">
        <f>a*b</f>
        <v>10000</v>
      </c>
    </row>
    <row r="20" spans="2:3" ht="12.75">
      <c r="B20" s="7" t="s">
        <v>10</v>
      </c>
      <c r="C20" s="14">
        <f>a*b^3/12</f>
        <v>8333333.333333333</v>
      </c>
    </row>
    <row r="21" spans="2:3" ht="12.75">
      <c r="B21" s="7" t="s">
        <v>30</v>
      </c>
      <c r="C21" s="14">
        <f>a*b*(a^2+b^2)/12</f>
        <v>16666666.666666666</v>
      </c>
    </row>
    <row r="22" spans="2:3" ht="12.75">
      <c r="B22" s="7" t="s">
        <v>15</v>
      </c>
      <c r="C22" s="14">
        <f>4.8/a^3</f>
        <v>4.8E-06</v>
      </c>
    </row>
    <row r="23" spans="2:3" ht="12.75">
      <c r="B23" s="50" t="s">
        <v>11</v>
      </c>
      <c r="C23" s="51"/>
    </row>
    <row r="24" spans="2:3" ht="12.75">
      <c r="B24" s="7" t="s">
        <v>12</v>
      </c>
      <c r="C24" s="10">
        <v>50</v>
      </c>
    </row>
    <row r="25" spans="2:3" ht="12.75">
      <c r="B25" s="7" t="s">
        <v>13</v>
      </c>
      <c r="C25" s="10">
        <v>100</v>
      </c>
    </row>
    <row r="26" spans="2:3" ht="12.75">
      <c r="B26" s="7" t="s">
        <v>18</v>
      </c>
      <c r="C26" s="15">
        <v>7.65</v>
      </c>
    </row>
    <row r="27" spans="2:3" ht="12.75">
      <c r="B27" s="7" t="s">
        <v>19</v>
      </c>
      <c r="C27" s="18">
        <f>t</f>
        <v>7.65</v>
      </c>
    </row>
    <row r="28" spans="2:3" ht="12.75">
      <c r="B28" s="7" t="s">
        <v>14</v>
      </c>
      <c r="C28" s="11">
        <f>bb/2</f>
        <v>50</v>
      </c>
    </row>
    <row r="29" spans="2:3" ht="12.75">
      <c r="B29" s="7" t="s">
        <v>9</v>
      </c>
      <c r="C29" s="12">
        <f>aa*bb-(aa-2*tb)*(bb-2*ta)</f>
        <v>2060.91</v>
      </c>
    </row>
    <row r="30" spans="2:5" ht="12">
      <c r="B30" s="7" t="s">
        <v>10</v>
      </c>
      <c r="C30" s="14">
        <f>(aa*bb^3-(aa-2*tb)*(bb-2*ta)^3)/12</f>
        <v>2409558.6518249996</v>
      </c>
      <c r="E30" s="37" t="s">
        <v>29</v>
      </c>
    </row>
    <row r="31" spans="2:10" ht="12">
      <c r="B31" s="7" t="s">
        <v>30</v>
      </c>
      <c r="C31" s="14">
        <f>(2*ta*tb*((aa-tb)^2)*((bb-ta)^2))/(aa*tb+bb*ta-ta^2-tb^2)</f>
        <v>1737418.5896900196</v>
      </c>
      <c r="E31" s="32"/>
      <c r="F31" s="32" t="s">
        <v>20</v>
      </c>
      <c r="G31" s="32" t="s">
        <v>22</v>
      </c>
      <c r="H31" s="32" t="s">
        <v>0</v>
      </c>
      <c r="I31" s="32" t="s">
        <v>26</v>
      </c>
      <c r="J31" s="32" t="s">
        <v>27</v>
      </c>
    </row>
    <row r="32" spans="2:10" ht="12">
      <c r="B32" s="44" t="s">
        <v>15</v>
      </c>
      <c r="C32" s="45"/>
      <c r="E32" s="32" t="s">
        <v>3</v>
      </c>
      <c r="F32" s="32">
        <f>Do</f>
        <v>100</v>
      </c>
      <c r="G32" s="32">
        <f>(Do-Di)/2</f>
        <v>10</v>
      </c>
      <c r="H32" s="33">
        <f>C11</f>
        <v>2827.4333882308138</v>
      </c>
      <c r="I32" s="31">
        <f>C12</f>
        <v>2898119.222936584</v>
      </c>
      <c r="J32" s="31">
        <f>C13</f>
        <v>5796238.445873168</v>
      </c>
    </row>
    <row r="33" spans="2:10" ht="12">
      <c r="B33" s="8" t="s">
        <v>16</v>
      </c>
      <c r="C33" s="14">
        <f>1/(2*tb*(a-tb)*(b-ta))</f>
        <v>7.663634248978415E-06</v>
      </c>
      <c r="E33" s="32" t="s">
        <v>21</v>
      </c>
      <c r="F33" s="33">
        <f>bb</f>
        <v>100</v>
      </c>
      <c r="G33" s="34">
        <f>t</f>
        <v>7.65</v>
      </c>
      <c r="H33" s="33">
        <f>C29</f>
        <v>2060.91</v>
      </c>
      <c r="I33" s="31">
        <f>C30</f>
        <v>2409558.6518249996</v>
      </c>
      <c r="J33" s="31">
        <f>C31</f>
        <v>1737418.5896900196</v>
      </c>
    </row>
    <row r="34" spans="2:10" ht="12.75" thickBot="1">
      <c r="B34" s="9" t="s">
        <v>17</v>
      </c>
      <c r="C34" s="16">
        <f>1/(2*ta*(a-tb)*(b-ta))</f>
        <v>7.663634248978415E-06</v>
      </c>
      <c r="E34" s="32" t="s">
        <v>28</v>
      </c>
      <c r="F34" s="35">
        <f>F32/F33</f>
        <v>1</v>
      </c>
      <c r="G34" s="35">
        <f>G32/G33</f>
        <v>1.3071895424836601</v>
      </c>
      <c r="H34" s="35">
        <f>H32/H33</f>
        <v>1.3719344310187316</v>
      </c>
      <c r="I34" s="35">
        <f>I32/I33</f>
        <v>1.2027593604088238</v>
      </c>
      <c r="J34" s="35">
        <f>J32/J33</f>
        <v>3.336120886623701</v>
      </c>
    </row>
    <row r="35" spans="2:5" ht="12.75" thickTop="1">
      <c r="B35" s="28"/>
      <c r="C35" s="29"/>
      <c r="E35" s="5"/>
    </row>
    <row r="36" spans="2:5" ht="12">
      <c r="B36" s="30" t="s">
        <v>25</v>
      </c>
      <c r="E36" s="5"/>
    </row>
    <row r="37" spans="2:10" ht="12">
      <c r="B37" s="19"/>
      <c r="C37" s="20"/>
      <c r="D37" s="20"/>
      <c r="E37" s="20"/>
      <c r="F37" s="20"/>
      <c r="G37" s="20"/>
      <c r="H37" s="21"/>
      <c r="I37" s="36"/>
      <c r="J37" s="36"/>
    </row>
    <row r="38" spans="2:10" ht="12">
      <c r="B38" s="22"/>
      <c r="C38" s="23"/>
      <c r="D38" s="23"/>
      <c r="E38" s="23"/>
      <c r="F38" s="23"/>
      <c r="G38" s="23"/>
      <c r="H38" s="24"/>
      <c r="I38" s="36"/>
      <c r="J38" s="36"/>
    </row>
    <row r="39" spans="2:16" ht="12">
      <c r="B39" s="22"/>
      <c r="C39" s="23"/>
      <c r="D39" s="23"/>
      <c r="E39" s="23"/>
      <c r="F39" s="23"/>
      <c r="G39" s="23"/>
      <c r="H39" s="24"/>
      <c r="I39" s="36"/>
      <c r="J39" s="36"/>
      <c r="L39"/>
      <c r="M39"/>
      <c r="N39"/>
      <c r="O39"/>
      <c r="P39"/>
    </row>
    <row r="40" spans="2:16" ht="12">
      <c r="B40" s="22"/>
      <c r="C40" s="23"/>
      <c r="D40" s="23"/>
      <c r="E40" s="23"/>
      <c r="F40" s="23"/>
      <c r="G40" s="23"/>
      <c r="H40" s="24"/>
      <c r="I40" s="36"/>
      <c r="J40" s="36"/>
      <c r="L40"/>
      <c r="M40"/>
      <c r="N40"/>
      <c r="O40"/>
      <c r="P40"/>
    </row>
    <row r="41" spans="2:10" ht="12">
      <c r="B41" s="22"/>
      <c r="C41" s="23"/>
      <c r="D41" s="23"/>
      <c r="E41" s="23"/>
      <c r="F41" s="23"/>
      <c r="G41" s="23"/>
      <c r="H41" s="24"/>
      <c r="I41" s="36"/>
      <c r="J41" s="36"/>
    </row>
    <row r="42" spans="2:10" ht="12.75">
      <c r="B42" s="22"/>
      <c r="C42" s="23"/>
      <c r="D42" s="23"/>
      <c r="E42" s="23"/>
      <c r="F42" s="23"/>
      <c r="G42" s="23"/>
      <c r="H42" s="24"/>
      <c r="I42" s="36"/>
      <c r="J42" s="36"/>
    </row>
    <row r="43" spans="2:10" ht="12.75">
      <c r="B43" s="22"/>
      <c r="C43" s="23"/>
      <c r="D43" s="23"/>
      <c r="E43" s="23"/>
      <c r="F43" s="23"/>
      <c r="G43" s="23"/>
      <c r="H43" s="24"/>
      <c r="I43" s="36"/>
      <c r="J43" s="36"/>
    </row>
    <row r="44" spans="2:10" ht="12.75">
      <c r="B44" s="22"/>
      <c r="C44" s="23"/>
      <c r="D44" s="23"/>
      <c r="E44" s="23"/>
      <c r="F44" s="23"/>
      <c r="G44" s="23"/>
      <c r="H44" s="24"/>
      <c r="I44" s="36"/>
      <c r="J44" s="36"/>
    </row>
    <row r="45" spans="2:10" ht="12.75">
      <c r="B45" s="22"/>
      <c r="C45" s="23"/>
      <c r="D45" s="23"/>
      <c r="E45" s="23"/>
      <c r="F45" s="23"/>
      <c r="G45" s="23"/>
      <c r="H45" s="24"/>
      <c r="I45" s="36"/>
      <c r="J45" s="36"/>
    </row>
    <row r="46" spans="2:10" ht="12.75">
      <c r="B46" s="25"/>
      <c r="C46" s="26"/>
      <c r="D46" s="26"/>
      <c r="E46" s="26"/>
      <c r="F46" s="26"/>
      <c r="G46" s="26"/>
      <c r="H46" s="27"/>
      <c r="I46" s="36"/>
      <c r="J46" s="36"/>
    </row>
  </sheetData>
  <sheetProtection/>
  <mergeCells count="8">
    <mergeCell ref="B2:C2"/>
    <mergeCell ref="B3:C3"/>
    <mergeCell ref="B4:C4"/>
    <mergeCell ref="B5:C5"/>
    <mergeCell ref="B32:C32"/>
    <mergeCell ref="B7:C7"/>
    <mergeCell ref="B15:C15"/>
    <mergeCell ref="B23:C23"/>
  </mergeCells>
  <printOptions/>
  <pageMargins left="0.75" right="0.75" top="1" bottom="1" header="0.5" footer="0.5"/>
  <pageSetup horizontalDpi="600" verticalDpi="6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Alexander Slocum</dc:creator>
  <cp:keywords/>
  <dc:description/>
  <cp:lastModifiedBy>Alex Slocum</cp:lastModifiedBy>
  <dcterms:created xsi:type="dcterms:W3CDTF">2003-12-27T11:28:48Z</dcterms:created>
  <dcterms:modified xsi:type="dcterms:W3CDTF">2016-10-20T22:08:27Z</dcterms:modified>
  <cp:category/>
  <cp:version/>
  <cp:contentType/>
  <cp:contentStatus/>
</cp:coreProperties>
</file>