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14055" activeTab="0"/>
  </bookViews>
  <sheets>
    <sheet name="Sheet1" sheetId="1" r:id="rId1"/>
    <sheet name="Sheet2" sheetId="2" r:id="rId2"/>
    <sheet name="Sheet3" sheetId="3" r:id="rId3"/>
  </sheets>
  <definedNames>
    <definedName name="alpha">'Sheet1'!$C$15</definedName>
    <definedName name="beta">'Sheet1'!$B$16</definedName>
    <definedName name="dscrew">'Sheet1'!$C$13</definedName>
    <definedName name="dthrust">'Sheet1'!$C$14</definedName>
    <definedName name="etamotor">'Sheet1'!$B$9</definedName>
    <definedName name="etascrew">'Sheet1'!$B$20</definedName>
    <definedName name="etastage">'Sheet1'!$B$26</definedName>
    <definedName name="etathread">'Sheet1'!$B$18</definedName>
    <definedName name="etathrust">'Sheet1'!$B$19</definedName>
    <definedName name="Fstage">'Sheet1'!$B$31</definedName>
    <definedName name="gain">'Sheet1'!$B$30</definedName>
    <definedName name="Gam">'Sheet1'!$C$7</definedName>
    <definedName name="L">'Sheet1'!$C$11</definedName>
    <definedName name="M">'Sheet1'!$C$5</definedName>
    <definedName name="mu">'Sheet1'!$B$12</definedName>
    <definedName name="n">'Sheet1'!$B$28</definedName>
    <definedName name="N_1">'Sheet1'!$B$22</definedName>
    <definedName name="N_2">'Sheet1'!$B$23</definedName>
    <definedName name="N_3">'Sheet1'!$B$24</definedName>
    <definedName name="N_4">'Sheet1'!$B$25</definedName>
    <definedName name="w">'Sheet1'!$C$8</definedName>
  </definedNames>
  <calcPr fullCalcOnLoad="1"/>
</workbook>
</file>

<file path=xl/sharedStrings.xml><?xml version="1.0" encoding="utf-8"?>
<sst xmlns="http://schemas.openxmlformats.org/spreadsheetml/2006/main" count="32" uniqueCount="32">
  <si>
    <t>leadscrew lead, L (mm, m)</t>
  </si>
  <si>
    <t>Gear 2, N_2</t>
  </si>
  <si>
    <t>Gear 1, N_1</t>
  </si>
  <si>
    <t>Gear 3, N_3</t>
  </si>
  <si>
    <t>Gear 4, N_4</t>
  </si>
  <si>
    <t>Coefficient of friction, mu</t>
  </si>
  <si>
    <t>Thread angle (deg), alpha (rad)</t>
  </si>
  <si>
    <t>Beta</t>
  </si>
  <si>
    <t>Backdriveable?</t>
  </si>
  <si>
    <t>Screw pitch diameter, dscrew (mm, m)</t>
  </si>
  <si>
    <t>Thrust bearing diameter, dthrust (mm, m)</t>
  </si>
  <si>
    <t>Thurst bearing efficiency, etathrust</t>
  </si>
  <si>
    <t>Thread efficiency, etathread</t>
  </si>
  <si>
    <t>Leadscrew</t>
  </si>
  <si>
    <t>Motor</t>
  </si>
  <si>
    <t>Motor electrical efficiency, etamotor</t>
  </si>
  <si>
    <t>Gears</t>
  </si>
  <si>
    <t>Geartrain efficiency, etagears</t>
  </si>
  <si>
    <t>Efficiency per stage, etastage</t>
  </si>
  <si>
    <t>Geartrain ratio, n</t>
  </si>
  <si>
    <t>System</t>
  </si>
  <si>
    <t>Total leadscrew system efficiency, etascrew</t>
  </si>
  <si>
    <t>Force gain: force = GAIN*(Motor Torque), gain</t>
  </si>
  <si>
    <t>Force on stage, Fstage (N)</t>
  </si>
  <si>
    <t>Stage mass, M (gm, kg)</t>
  </si>
  <si>
    <t>Motor_gearbox_leadscrew.xls</t>
  </si>
  <si>
    <t>To estimate intertia of gearmotor and system optimal transmission ratio.</t>
  </si>
  <si>
    <t>Stage acceleration (assume matched inertia doctrine: motor/tranny inertia = stage inertia), (m/s, g's)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</si>
  <si>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</si>
  <si>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r>
      <t xml:space="preserve">Motor torque at maximum </t>
    </r>
    <r>
      <rPr>
        <sz val="8"/>
        <rFont val="Symbol"/>
        <family val="1"/>
      </rPr>
      <t>h</t>
    </r>
    <r>
      <rPr>
        <sz val="8"/>
        <rFont val="Times New Roman"/>
        <family val="1"/>
      </rPr>
      <t>, gam (m-N-m, N-m)</t>
    </r>
  </si>
  <si>
    <r>
      <t xml:space="preserve">Motor speed at maximum </t>
    </r>
    <r>
      <rPr>
        <sz val="8"/>
        <rFont val="Symbol"/>
        <family val="1"/>
      </rPr>
      <t xml:space="preserve">h, </t>
    </r>
    <r>
      <rPr>
        <sz val="8"/>
        <rFont val="Times New Roman"/>
        <family val="1"/>
      </rPr>
      <t>w (rpm, rad/sec)</t>
    </r>
  </si>
  <si>
    <t>By Alex Slocum, Last modified 8/26/03 by Alex Slocum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</si>
</sst>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Symbol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 indent="1"/>
    </xf>
    <xf numFmtId="1" fontId="3" fillId="0" borderId="1" xfId="0" applyNumberFormat="1" applyFont="1" applyBorder="1" applyAlignment="1">
      <alignment/>
    </xf>
    <xf numFmtId="9" fontId="1" fillId="0" borderId="1" xfId="19" applyFont="1" applyBorder="1" applyAlignment="1">
      <alignment/>
    </xf>
    <xf numFmtId="1" fontId="2" fillId="0" borderId="1" xfId="0" applyNumberFormat="1" applyFont="1" applyBorder="1" applyAlignment="1">
      <alignment/>
    </xf>
    <xf numFmtId="11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9" fontId="3" fillId="0" borderId="1" xfId="19" applyFont="1" applyBorder="1" applyAlignment="1">
      <alignment horizontal="right"/>
    </xf>
    <xf numFmtId="9" fontId="3" fillId="0" borderId="1" xfId="19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165" fontId="3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6.421875" style="0" bestFit="1" customWidth="1"/>
    <col min="2" max="2" width="5.28125" style="0" bestFit="1" customWidth="1"/>
    <col min="3" max="3" width="7.140625" style="0" bestFit="1" customWidth="1"/>
  </cols>
  <sheetData>
    <row r="1" spans="1:3" ht="12.75">
      <c r="A1" s="21" t="s">
        <v>25</v>
      </c>
      <c r="B1" s="22"/>
      <c r="C1" s="23"/>
    </row>
    <row r="2" spans="1:3" ht="12.75">
      <c r="A2" s="18" t="s">
        <v>26</v>
      </c>
      <c r="B2" s="19"/>
      <c r="C2" s="20"/>
    </row>
    <row r="3" spans="1:3" ht="12.75">
      <c r="A3" s="18" t="s">
        <v>31</v>
      </c>
      <c r="B3" s="19"/>
      <c r="C3" s="20"/>
    </row>
    <row r="4" spans="1:3" ht="13.5" thickBot="1">
      <c r="A4" s="27" t="s">
        <v>28</v>
      </c>
      <c r="B4" s="28"/>
      <c r="C4" s="29"/>
    </row>
    <row r="5" spans="1:3" ht="12.75">
      <c r="A5" s="24" t="s">
        <v>24</v>
      </c>
      <c r="B5" s="25">
        <v>25</v>
      </c>
      <c r="C5" s="26">
        <f>B5/1000</f>
        <v>0.025</v>
      </c>
    </row>
    <row r="6" spans="1:3" ht="12.75">
      <c r="A6" s="1" t="s">
        <v>14</v>
      </c>
      <c r="B6" s="1"/>
      <c r="C6" s="1"/>
    </row>
    <row r="7" spans="1:3" ht="12.75">
      <c r="A7" s="4" t="s">
        <v>29</v>
      </c>
      <c r="B7" s="2">
        <v>0.2</v>
      </c>
      <c r="C7" s="3">
        <f>B7/1000</f>
        <v>0.0002</v>
      </c>
    </row>
    <row r="8" spans="1:3" ht="12.75">
      <c r="A8" s="4" t="s">
        <v>30</v>
      </c>
      <c r="B8" s="2">
        <v>12000</v>
      </c>
      <c r="C8" s="5">
        <f>B8*2*PI()/60</f>
        <v>1256.6370614359173</v>
      </c>
    </row>
    <row r="9" spans="1:3" ht="12.75">
      <c r="A9" s="4" t="s">
        <v>15</v>
      </c>
      <c r="B9" s="6">
        <v>0.5</v>
      </c>
      <c r="C9" s="7"/>
    </row>
    <row r="10" spans="1:3" ht="12.75">
      <c r="A10" s="1" t="s">
        <v>13</v>
      </c>
      <c r="B10" s="1"/>
      <c r="C10" s="1"/>
    </row>
    <row r="11" spans="1:3" ht="12.75">
      <c r="A11" s="4" t="s">
        <v>0</v>
      </c>
      <c r="B11" s="2">
        <v>1</v>
      </c>
      <c r="C11" s="3">
        <f>B11/1000</f>
        <v>0.001</v>
      </c>
    </row>
    <row r="12" spans="1:3" ht="12.75">
      <c r="A12" s="4" t="s">
        <v>5</v>
      </c>
      <c r="B12" s="2">
        <v>0.05</v>
      </c>
      <c r="C12" s="1"/>
    </row>
    <row r="13" spans="1:3" ht="12.75">
      <c r="A13" s="4" t="s">
        <v>9</v>
      </c>
      <c r="B13" s="2">
        <v>1</v>
      </c>
      <c r="C13" s="8">
        <f>B13/1000</f>
        <v>0.001</v>
      </c>
    </row>
    <row r="14" spans="1:3" ht="12.75">
      <c r="A14" s="4" t="s">
        <v>10</v>
      </c>
      <c r="B14" s="2">
        <v>0.5</v>
      </c>
      <c r="C14" s="8">
        <f>B14/1000</f>
        <v>0.0005</v>
      </c>
    </row>
    <row r="15" spans="1:3" ht="12.75">
      <c r="A15" s="4" t="s">
        <v>6</v>
      </c>
      <c r="B15" s="2">
        <v>30</v>
      </c>
      <c r="C15" s="9">
        <f>PI()*B15/180</f>
        <v>0.5235987755982988</v>
      </c>
    </row>
    <row r="16" spans="1:3" ht="12.75">
      <c r="A16" s="4" t="s">
        <v>7</v>
      </c>
      <c r="B16" s="3">
        <f>L/dscrew</f>
        <v>1</v>
      </c>
      <c r="C16" s="1"/>
    </row>
    <row r="17" spans="1:3" ht="12.75">
      <c r="A17" s="4" t="s">
        <v>8</v>
      </c>
      <c r="B17" s="10" t="str">
        <f>IF(L&lt;2*PI()*(dscrew/2)*mu/COS(alpha),"NO","YES")</f>
        <v>YES</v>
      </c>
      <c r="C17" s="11"/>
    </row>
    <row r="18" spans="1:3" ht="12.75">
      <c r="A18" s="4" t="s">
        <v>12</v>
      </c>
      <c r="B18" s="12">
        <f>(COS(alpha)-mu*beta/PI())/(COS(alpha)+mu*PI()/beta)</f>
        <v>0.8309116651535724</v>
      </c>
      <c r="C18" s="11"/>
    </row>
    <row r="19" spans="1:3" ht="12.75">
      <c r="A19" s="4" t="s">
        <v>11</v>
      </c>
      <c r="B19" s="12">
        <f>L/(L+dthrust*mu*PI()*etathread)</f>
        <v>0.9387382694897852</v>
      </c>
      <c r="C19" s="11"/>
    </row>
    <row r="20" spans="1:3" ht="12.75">
      <c r="A20" s="4" t="s">
        <v>21</v>
      </c>
      <c r="B20" s="12">
        <f>etathread*etathrust</f>
        <v>0.7800085786451404</v>
      </c>
      <c r="C20" s="11"/>
    </row>
    <row r="21" spans="1:5" ht="12.75">
      <c r="A21" s="1" t="s">
        <v>16</v>
      </c>
      <c r="B21" s="1"/>
      <c r="C21" s="1"/>
      <c r="E21" s="17"/>
    </row>
    <row r="22" spans="1:5" ht="12.75">
      <c r="A22" s="4" t="s">
        <v>2</v>
      </c>
      <c r="B22" s="2">
        <v>13</v>
      </c>
      <c r="C22" s="1"/>
      <c r="E22" s="17"/>
    </row>
    <row r="23" spans="1:3" ht="12.75">
      <c r="A23" s="4" t="s">
        <v>1</v>
      </c>
      <c r="B23" s="2">
        <v>19</v>
      </c>
      <c r="C23" s="1"/>
    </row>
    <row r="24" spans="1:3" ht="12.75">
      <c r="A24" s="4" t="s">
        <v>3</v>
      </c>
      <c r="B24" s="2">
        <v>12</v>
      </c>
      <c r="C24" s="1"/>
    </row>
    <row r="25" spans="1:3" ht="12.75">
      <c r="A25" s="4" t="s">
        <v>4</v>
      </c>
      <c r="B25" s="2">
        <v>18</v>
      </c>
      <c r="C25" s="1"/>
    </row>
    <row r="26" spans="1:3" ht="12.75">
      <c r="A26" s="4" t="s">
        <v>18</v>
      </c>
      <c r="B26" s="6">
        <v>0.95</v>
      </c>
      <c r="C26" s="1"/>
    </row>
    <row r="27" spans="1:3" ht="12.75">
      <c r="A27" s="4" t="s">
        <v>17</v>
      </c>
      <c r="B27" s="13">
        <f>etastage^2</f>
        <v>0.9025</v>
      </c>
      <c r="C27" s="1"/>
    </row>
    <row r="28" spans="1:3" ht="12.75">
      <c r="A28" s="4" t="s">
        <v>19</v>
      </c>
      <c r="B28" s="14">
        <f>(N_2/N_1)*(N_4/N_3)</f>
        <v>2.192307692307692</v>
      </c>
      <c r="C28" s="1"/>
    </row>
    <row r="29" spans="1:3" ht="12.75">
      <c r="A29" s="1" t="s">
        <v>20</v>
      </c>
      <c r="B29" s="1"/>
      <c r="C29" s="1"/>
    </row>
    <row r="30" spans="1:3" ht="12.75">
      <c r="A30" s="4" t="s">
        <v>22</v>
      </c>
      <c r="B30" s="5">
        <f>(n*2*PI()/L)*etascrew</f>
        <v>10744.365043329968</v>
      </c>
      <c r="C30" s="1"/>
    </row>
    <row r="31" spans="1:3" ht="12.75">
      <c r="A31" s="4" t="s">
        <v>23</v>
      </c>
      <c r="B31" s="14">
        <f>gain*Gam</f>
        <v>2.1488730086659937</v>
      </c>
      <c r="C31" s="1"/>
    </row>
    <row r="32" spans="1:3" ht="33.75">
      <c r="A32" s="15" t="s">
        <v>27</v>
      </c>
      <c r="B32" s="16">
        <f>Fstage/(2*M)</f>
        <v>42.97746017331987</v>
      </c>
      <c r="C32" s="16">
        <f>B32/9.8</f>
        <v>4.385455119726517</v>
      </c>
    </row>
  </sheetData>
  <mergeCells count="4">
    <mergeCell ref="A4:C4"/>
    <mergeCell ref="A2:C2"/>
    <mergeCell ref="A1:C1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Alexander Slocum</cp:lastModifiedBy>
  <dcterms:created xsi:type="dcterms:W3CDTF">2003-09-04T19:31:08Z</dcterms:created>
  <dcterms:modified xsi:type="dcterms:W3CDTF">2004-02-16T00:28:45Z</dcterms:modified>
  <cp:category/>
  <cp:version/>
  <cp:contentType/>
  <cp:contentStatus/>
</cp:coreProperties>
</file>