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alpha">'Sheet1'!$C$9</definedName>
    <definedName name="ap">'Sheet1'!$B$43</definedName>
    <definedName name="ar">'Sheet1'!$B$18</definedName>
    <definedName name="areap">'Sheet1'!$B$48</definedName>
    <definedName name="Arear">'Sheet1'!$B$23</definedName>
    <definedName name="bp">'Sheet1'!$B$44</definedName>
    <definedName name="br">'Sheet1'!$B$19</definedName>
    <definedName name="cp">'Sheet1'!$B$45</definedName>
    <definedName name="cr">'Sheet1'!$B$20</definedName>
    <definedName name="FLA">'Sheet1'!$B$30</definedName>
    <definedName name="Fmax">'Sheet1'!$B$29</definedName>
    <definedName name="Fsp">'Sheet1'!$B$51</definedName>
    <definedName name="hl">'Sheet1'!$B$25</definedName>
    <definedName name="hlp">'Sheet1'!$B$50</definedName>
    <definedName name="hp">'Sheet1'!$B$42</definedName>
    <definedName name="hr">'Sheet1'!$B$17</definedName>
    <definedName name="Icop">'Sheet1'!$B$49</definedName>
    <definedName name="IOcr">'Sheet1'!$B$24</definedName>
    <definedName name="N">'Sheet1'!$B$11</definedName>
    <definedName name="P">'Sheet1'!$B$8</definedName>
    <definedName name="PD">'Sheet1'!$B$33</definedName>
    <definedName name="Pitch">'Sheet1'!$B$8</definedName>
    <definedName name="sb">'Sheet1'!$B$13</definedName>
    <definedName name="sbp">'Sheet1'!#REF!</definedName>
    <definedName name="sf">'Sheet1'!$B$10</definedName>
    <definedName name="tp">'Sheet1'!$B$46</definedName>
    <definedName name="tr">'Sheet1'!$B$21</definedName>
    <definedName name="trp">'Sheet1'!$B$47</definedName>
    <definedName name="trr">'Sheet1'!$B$22</definedName>
    <definedName name="wp">'Sheet1'!#REF!</definedName>
    <definedName name="wr">'Sheet1'!$B$14</definedName>
  </definedNames>
  <calcPr fullCalcOnLoad="1"/>
</workbook>
</file>

<file path=xl/sharedStrings.xml><?xml version="1.0" encoding="utf-8"?>
<sst xmlns="http://schemas.openxmlformats.org/spreadsheetml/2006/main" count="35" uniqueCount="35">
  <si>
    <t>Rack</t>
  </si>
  <si>
    <t>Tooth material</t>
  </si>
  <si>
    <t>Nylon</t>
  </si>
  <si>
    <t>Tooth width, wr (in)</t>
  </si>
  <si>
    <t>Tooth thickness, tr (in)</t>
  </si>
  <si>
    <t>Allowable bending stress, sb (psi)</t>
  </si>
  <si>
    <t>Pitch, P</t>
  </si>
  <si>
    <t>Pressure angle, alpha (degrees, rad)</t>
  </si>
  <si>
    <t>Pinion</t>
  </si>
  <si>
    <t>Tooth height (root to tip), hr (in)</t>
  </si>
  <si>
    <t>Dedendum, br (in)</t>
  </si>
  <si>
    <t>Shear area, Arear (in^2)</t>
  </si>
  <si>
    <t>Addendum, ar (in)</t>
  </si>
  <si>
    <t>Clearance, cr (in)</t>
  </si>
  <si>
    <t>Tooth thickness at root, trr (in)</t>
  </si>
  <si>
    <t>Distance pitch line to root, hl (in)</t>
  </si>
  <si>
    <t>I/C at root, Iocr (in^3)</t>
  </si>
  <si>
    <t>Maximum tangential force to shear failure, Fsr (lbs)</t>
  </si>
  <si>
    <t>Safety factor, sf</t>
  </si>
  <si>
    <t>Production gears must be designed using Lewis Form Factor or FEA</t>
  </si>
  <si>
    <t>Number of teeth on pinion, N</t>
  </si>
  <si>
    <t>Pitch diameter, PD (inches)</t>
  </si>
  <si>
    <t>Maximum tangential force to bending failure, Fb (lbs)</t>
  </si>
  <si>
    <t>Torque to create axial force, Tmin (in-lbs, N-mm)</t>
  </si>
  <si>
    <t>Resulting force along line-of-action, FLA (lbs)</t>
  </si>
  <si>
    <t>Tooth geometry</t>
  </si>
  <si>
    <t>Pinion tooth geometry is assumned the same as for the rack!</t>
  </si>
  <si>
    <t>Inputs</t>
  </si>
  <si>
    <t>Maximum allowable tangential (rack) force, Fmax (lbs)</t>
  </si>
  <si>
    <t>Circular pitch (in)</t>
  </si>
  <si>
    <r>
      <t xml:space="preserve">Inputs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outputs in </t>
    </r>
    <r>
      <rPr>
        <b/>
        <sz val="10"/>
        <color indexed="10"/>
        <rFont val="Times New Roman"/>
        <family val="1"/>
      </rPr>
      <t>RED</t>
    </r>
  </si>
  <si>
    <t>Rack_Pinion.xls</t>
  </si>
  <si>
    <t>To estimate rack and pinion gear tooth strength</t>
  </si>
  <si>
    <t>Resulting separation force, Fspread (lbs)</t>
  </si>
  <si>
    <t>By Alex Slocum 1/18/01, last modified 9/28/2007 by Alex Slocum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</si>
</sst>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E+00"/>
  </numFmts>
  <fonts count="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68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4" sqref="A4:C4"/>
    </sheetView>
  </sheetViews>
  <sheetFormatPr defaultColWidth="9.140625" defaultRowHeight="12.75" customHeight="1"/>
  <cols>
    <col min="1" max="1" width="41.140625" style="1" customWidth="1"/>
    <col min="2" max="2" width="7.00390625" style="1" customWidth="1"/>
    <col min="3" max="3" width="5.7109375" style="1" customWidth="1"/>
    <col min="4" max="16384" width="9.140625" style="1" customWidth="1"/>
  </cols>
  <sheetData>
    <row r="1" spans="1:4" ht="12.75" customHeight="1">
      <c r="A1" s="19" t="s">
        <v>31</v>
      </c>
      <c r="B1" s="19"/>
      <c r="C1" s="19"/>
      <c r="D1" s="2"/>
    </row>
    <row r="2" spans="1:4" ht="12.75" customHeight="1">
      <c r="A2" s="18" t="s">
        <v>32</v>
      </c>
      <c r="B2" s="18"/>
      <c r="C2" s="18"/>
      <c r="D2" s="9"/>
    </row>
    <row r="3" spans="1:4" ht="12.75" customHeight="1">
      <c r="A3" s="18" t="s">
        <v>19</v>
      </c>
      <c r="B3" s="18"/>
      <c r="C3" s="18"/>
      <c r="D3" s="2"/>
    </row>
    <row r="4" spans="1:4" ht="12.75" customHeight="1">
      <c r="A4" s="18" t="s">
        <v>34</v>
      </c>
      <c r="B4" s="18"/>
      <c r="C4" s="18"/>
      <c r="D4" s="9"/>
    </row>
    <row r="5" spans="1:4" ht="12.75" customHeight="1">
      <c r="A5" s="23" t="s">
        <v>26</v>
      </c>
      <c r="B5" s="24"/>
      <c r="C5" s="25"/>
      <c r="D5" s="9"/>
    </row>
    <row r="6" spans="1:4" ht="12.75" customHeight="1" thickBot="1">
      <c r="A6" s="29" t="s">
        <v>30</v>
      </c>
      <c r="B6" s="30"/>
      <c r="C6" s="31"/>
      <c r="D6" s="9"/>
    </row>
    <row r="7" spans="1:4" ht="12.75" customHeight="1">
      <c r="A7" s="26" t="s">
        <v>27</v>
      </c>
      <c r="B7" s="27"/>
      <c r="C7" s="28"/>
      <c r="D7" s="9"/>
    </row>
    <row r="8" spans="1:3" ht="12.75" customHeight="1">
      <c r="A8" s="3" t="s">
        <v>6</v>
      </c>
      <c r="B8" s="4">
        <v>24</v>
      </c>
      <c r="C8" s="4"/>
    </row>
    <row r="9" spans="1:3" ht="12.75" customHeight="1">
      <c r="A9" s="3" t="s">
        <v>7</v>
      </c>
      <c r="B9" s="4">
        <v>14.5</v>
      </c>
      <c r="C9" s="7">
        <f>B9*PI()/180</f>
        <v>0.2530727415391778</v>
      </c>
    </row>
    <row r="10" spans="1:3" ht="12.75" customHeight="1">
      <c r="A10" s="3" t="s">
        <v>18</v>
      </c>
      <c r="B10" s="4">
        <v>2</v>
      </c>
      <c r="C10" s="4"/>
    </row>
    <row r="11" spans="1:3" ht="12.75" customHeight="1">
      <c r="A11" s="3" t="s">
        <v>20</v>
      </c>
      <c r="B11" s="4">
        <v>24</v>
      </c>
      <c r="C11" s="3"/>
    </row>
    <row r="12" spans="1:3" ht="12.75" customHeight="1">
      <c r="A12" s="3" t="s">
        <v>1</v>
      </c>
      <c r="B12" s="3" t="s">
        <v>2</v>
      </c>
      <c r="C12" s="3"/>
    </row>
    <row r="13" spans="1:3" ht="12.75" customHeight="1">
      <c r="A13" s="3" t="s">
        <v>5</v>
      </c>
      <c r="B13" s="4">
        <v>6000</v>
      </c>
      <c r="C13" s="3"/>
    </row>
    <row r="14" spans="1:3" ht="12.75" customHeight="1">
      <c r="A14" s="3" t="s">
        <v>3</v>
      </c>
      <c r="B14" s="6">
        <v>0.25</v>
      </c>
      <c r="C14" s="3"/>
    </row>
    <row r="15" spans="1:3" ht="12.75" customHeight="1">
      <c r="A15" s="20" t="s">
        <v>25</v>
      </c>
      <c r="B15" s="21"/>
      <c r="C15" s="22"/>
    </row>
    <row r="16" spans="1:3" ht="12.75" customHeight="1">
      <c r="A16" s="17" t="s">
        <v>29</v>
      </c>
      <c r="B16" s="16">
        <f>PI()/P</f>
        <v>0.1308996938995747</v>
      </c>
      <c r="C16" s="15"/>
    </row>
    <row r="17" spans="1:3" ht="12.75" customHeight="1">
      <c r="A17" s="3" t="s">
        <v>9</v>
      </c>
      <c r="B17" s="7">
        <f>ar+br+cr</f>
        <v>0.104</v>
      </c>
      <c r="C17" s="3"/>
    </row>
    <row r="18" spans="1:3" ht="12.75" customHeight="1">
      <c r="A18" s="3" t="s">
        <v>12</v>
      </c>
      <c r="B18" s="7">
        <f>1/P</f>
        <v>0.041666666666666664</v>
      </c>
      <c r="C18" s="3"/>
    </row>
    <row r="19" spans="1:3" ht="12.75" customHeight="1">
      <c r="A19" s="3" t="s">
        <v>10</v>
      </c>
      <c r="B19" s="5">
        <f>1.2/P+0.002</f>
        <v>0.052</v>
      </c>
      <c r="C19" s="3"/>
    </row>
    <row r="20" spans="1:3" ht="12.75" customHeight="1">
      <c r="A20" s="3" t="s">
        <v>13</v>
      </c>
      <c r="B20" s="7">
        <f>0.2/P+0.002</f>
        <v>0.010333333333333333</v>
      </c>
      <c r="C20" s="3"/>
    </row>
    <row r="21" spans="1:3" ht="12.75" customHeight="1">
      <c r="A21" s="3" t="s">
        <v>4</v>
      </c>
      <c r="B21" s="7">
        <f>0.5*PI()/P</f>
        <v>0.06544984694978735</v>
      </c>
      <c r="C21" s="3"/>
    </row>
    <row r="22" spans="1:3" ht="12.75" customHeight="1">
      <c r="A22" s="3" t="s">
        <v>14</v>
      </c>
      <c r="B22" s="7">
        <f>tr+2*(br+cr)*SIN(alpha)</f>
        <v>0.09666388745524104</v>
      </c>
      <c r="C22" s="3"/>
    </row>
    <row r="23" spans="1:3" ht="12.75" customHeight="1">
      <c r="A23" s="3" t="s">
        <v>11</v>
      </c>
      <c r="B23" s="7">
        <f>tr*wr</f>
        <v>0.016362461737446838</v>
      </c>
      <c r="C23" s="3"/>
    </row>
    <row r="24" spans="1:3" ht="12.75" customHeight="1">
      <c r="A24" s="3" t="s">
        <v>16</v>
      </c>
      <c r="B24" s="10">
        <f>wr*trr^2/6</f>
        <v>0.0003893294640816461</v>
      </c>
      <c r="C24" s="3"/>
    </row>
    <row r="25" spans="1:3" ht="12.75" customHeight="1">
      <c r="A25" s="3" t="s">
        <v>15</v>
      </c>
      <c r="B25" s="7">
        <f>br+cr</f>
        <v>0.06233333333333333</v>
      </c>
      <c r="C25" s="3"/>
    </row>
    <row r="26" spans="1:3" ht="12.75" customHeight="1">
      <c r="A26" s="20" t="s">
        <v>0</v>
      </c>
      <c r="B26" s="21"/>
      <c r="C26" s="22"/>
    </row>
    <row r="27" spans="1:3" ht="12.75" customHeight="1">
      <c r="A27" s="3" t="s">
        <v>17</v>
      </c>
      <c r="B27" s="8">
        <f>Arear*(sb/2)</f>
        <v>49.087385212340514</v>
      </c>
      <c r="C27" s="3"/>
    </row>
    <row r="28" spans="1:3" ht="12.75" customHeight="1">
      <c r="A28" s="3" t="s">
        <v>22</v>
      </c>
      <c r="B28" s="8">
        <f>sb*IOcr/hl</f>
        <v>37.47556338753813</v>
      </c>
      <c r="C28" s="3"/>
    </row>
    <row r="29" spans="1:3" ht="12.75" customHeight="1">
      <c r="A29" s="3" t="s">
        <v>28</v>
      </c>
      <c r="B29" s="8">
        <f>MIN(B27,B28)/sf</f>
        <v>18.737781693769065</v>
      </c>
      <c r="C29" s="3"/>
    </row>
    <row r="30" spans="1:3" ht="12.75" customHeight="1">
      <c r="A30" s="3" t="s">
        <v>24</v>
      </c>
      <c r="B30" s="8">
        <f>Fmax/COS(alpha)</f>
        <v>19.354260561386145</v>
      </c>
      <c r="C30" s="3"/>
    </row>
    <row r="31" spans="1:3" ht="12.75" customHeight="1">
      <c r="A31" s="12" t="s">
        <v>33</v>
      </c>
      <c r="B31" s="13">
        <f>FLA*TAN(alpha)</f>
        <v>5.0053521133801615</v>
      </c>
      <c r="C31" s="14"/>
    </row>
    <row r="32" spans="1:3" ht="12.75" customHeight="1">
      <c r="A32" s="20" t="s">
        <v>8</v>
      </c>
      <c r="B32" s="21"/>
      <c r="C32" s="22"/>
    </row>
    <row r="33" spans="1:3" ht="12.75" customHeight="1">
      <c r="A33" s="3" t="s">
        <v>21</v>
      </c>
      <c r="B33" s="7">
        <f>N/P</f>
        <v>1</v>
      </c>
      <c r="C33" s="3"/>
    </row>
    <row r="34" spans="1:3" ht="12.75" customHeight="1">
      <c r="A34" s="3" t="s">
        <v>23</v>
      </c>
      <c r="B34" s="8">
        <f>FLA*PD/2</f>
        <v>9.677130280693072</v>
      </c>
      <c r="C34" s="11">
        <f>B34*4.45*25.4</f>
        <v>1093.8060356267379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0">
    <mergeCell ref="A32:C32"/>
    <mergeCell ref="A26:C26"/>
    <mergeCell ref="A15:C15"/>
    <mergeCell ref="A5:C5"/>
    <mergeCell ref="A7:C7"/>
    <mergeCell ref="A6:C6"/>
    <mergeCell ref="A4:C4"/>
    <mergeCell ref="A3:C3"/>
    <mergeCell ref="A2:C2"/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Mechanical Engineering</cp:lastModifiedBy>
  <dcterms:created xsi:type="dcterms:W3CDTF">2003-02-18T21:36:16Z</dcterms:created>
  <dcterms:modified xsi:type="dcterms:W3CDTF">2007-09-28T22:47:29Z</dcterms:modified>
  <cp:category/>
  <cp:version/>
  <cp:contentType/>
  <cp:contentStatus/>
</cp:coreProperties>
</file>