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4490" windowHeight="13170" activeTab="0"/>
  </bookViews>
  <sheets>
    <sheet name="Sheet1" sheetId="1" r:id="rId1"/>
  </sheets>
  <definedNames>
    <definedName name="a">'Sheet1'!$C$31</definedName>
    <definedName name="alpha1">'Sheet1'!$C$43</definedName>
    <definedName name="alpha2">'Sheet1'!$C$44</definedName>
    <definedName name="alphabear">'Sheet1'!$C$45</definedName>
    <definedName name="b">'Sheet1'!$C$32</definedName>
    <definedName name="d">'Sheet1'!$C$27</definedName>
    <definedName name="E">'Sheet1'!$C$35</definedName>
    <definedName name="Eaxle">'Sheet1'!$C$28</definedName>
    <definedName name="EI">'Sheet1'!$C$40</definedName>
    <definedName name="EIaxle">'Sheet1'!$C$41</definedName>
    <definedName name="EIlam">'Sheet1'!$D$40</definedName>
    <definedName name="Elam">'Sheet1'!$D$37</definedName>
    <definedName name="F">'Sheet1'!$C$29</definedName>
    <definedName name="L_1">'Sheet1'!$C$30</definedName>
    <definedName name="L_2">'Sheet1'!$C$26</definedName>
    <definedName name="Lb">'Sheet1'!$C$25</definedName>
    <definedName name="N">'Sheet1'!$C$24</definedName>
    <definedName name="tb">'Sheet1'!$D$34</definedName>
    <definedName name="tlam">'Sheet1'!$D$36</definedName>
    <definedName name="tu">'Sheet1'!$C$33</definedName>
    <definedName name="w">'Sheet1'!$C$42</definedName>
    <definedName name="width">'Sheet1'!$C$38</definedName>
    <definedName name="y">'Sheet1'!$D$39</definedName>
  </definedNames>
  <calcPr fullCalcOnLoad="1"/>
</workbook>
</file>

<file path=xl/sharedStrings.xml><?xml version="1.0" encoding="utf-8"?>
<sst xmlns="http://schemas.openxmlformats.org/spreadsheetml/2006/main" count="34" uniqueCount="34">
  <si>
    <t>Top beam length, L_1 (m)</t>
  </si>
  <si>
    <t>Bottom beam length, L_2 (m)</t>
  </si>
  <si>
    <t>Top beam top layer thickness, tu (m)</t>
  </si>
  <si>
    <t>Top beam bottom layer thickness, tb (m)</t>
  </si>
  <si>
    <t>Top beam laminate spacer thickness, tlam (m)</t>
  </si>
  <si>
    <t>Number of support axles, N</t>
  </si>
  <si>
    <t>Total load on top beam, F (N)</t>
  </si>
  <si>
    <t>Upper beam slope at bearings, alpha1 (rad)</t>
  </si>
  <si>
    <t>Top beam front-to-back width, width (m)</t>
  </si>
  <si>
    <t>Bearing length, Lb (m)</t>
  </si>
  <si>
    <t>Distance wheels to 1st bearing, a (m)</t>
  </si>
  <si>
    <t>Distance wheels to 2nd bearing, b (m)</t>
  </si>
  <si>
    <t>Axle diameter, d (m)</t>
  </si>
  <si>
    <t>Axle modulus, Eaxle (Pa)</t>
  </si>
  <si>
    <t>Axle slope at bearings, alpha2 (rad)</t>
  </si>
  <si>
    <t>Axle EI, EIaxle (N-m^2)</t>
  </si>
  <si>
    <t>Net slope at bearings, alphabear (rad)</t>
  </si>
  <si>
    <t>To determine bearing clearance changes caused by load</t>
  </si>
  <si>
    <t>Change in bearing diametral clearance, delta (mm)</t>
  </si>
  <si>
    <t>Design Parameters</t>
  </si>
  <si>
    <t>Schematic</t>
  </si>
  <si>
    <t>Thin plate</t>
  </si>
  <si>
    <t>Laminate</t>
  </si>
  <si>
    <t>Top beam layer (top and bottom) modulus, E (Pa)</t>
  </si>
  <si>
    <t>Top beam laminate spacer modulus, Elam(Pa)</t>
  </si>
  <si>
    <t>Top beam centroid position from top, y(m)</t>
  </si>
  <si>
    <t>Top beam EI per axle, EI, EIlam (N-m^2)</t>
  </si>
  <si>
    <t>The boundary conditions  are d(0) = d(L2) = 0, therefore c2 = 0 and</t>
  </si>
  <si>
    <t>By Alex Slocum 3/8/98, last modified 12/7/04 by Alex Slocum &amp; Xue'en Yang</t>
  </si>
  <si>
    <t>Example: two sprokets or pulleys on either end of a shaft (wheels would not be mounted to a solid axle)</t>
  </si>
  <si>
    <t>Bearings_rotary_spacing_axle_support.xls</t>
  </si>
  <si>
    <r>
      <t xml:space="preserve">Enters numbers in </t>
    </r>
    <r>
      <rPr>
        <b/>
        <sz val="10"/>
        <rFont val="Times New Roman"/>
        <family val="1"/>
      </rPr>
      <t>BOLD,</t>
    </r>
    <r>
      <rPr>
        <sz val="10"/>
        <rFont val="Times New Roman"/>
        <family val="1"/>
      </rPr>
      <t xml:space="preserve"> Results in </t>
    </r>
    <r>
      <rPr>
        <b/>
        <sz val="10"/>
        <color indexed="10"/>
        <rFont val="Times New Roman"/>
        <family val="1"/>
      </rPr>
      <t>RED</t>
    </r>
  </si>
  <si>
    <t>Equations</t>
  </si>
  <si>
    <t>Load per unit length w (N/m)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</si>
</sst>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000"/>
    <numFmt numFmtId="167" formatCode="0.000000"/>
    <numFmt numFmtId="168" formatCode="0.00000"/>
    <numFmt numFmtId="169" formatCode="0.0000"/>
    <numFmt numFmtId="170" formatCode="&quot;Yes&quot;;&quot;Yes&quot;;&quot;No&quot;"/>
    <numFmt numFmtId="171" formatCode="&quot;True&quot;;&quot;True&quot;;&quot;False&quot;"/>
    <numFmt numFmtId="172" formatCode="&quot;On&quot;;&quot;On&quot;;&quot;Off&quot;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i/>
      <sz val="10"/>
      <name val="Times New Roman"/>
      <family val="1"/>
    </font>
    <font>
      <sz val="10"/>
      <name val="Times New Roman"/>
      <family val="1"/>
    </font>
    <font>
      <b/>
      <sz val="10"/>
      <color indexed="12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2" borderId="0" xfId="0" applyAlignment="1">
      <alignment/>
    </xf>
    <xf numFmtId="0" fontId="3" fillId="2" borderId="0" xfId="0" applyFont="1" applyAlignment="1">
      <alignment/>
    </xf>
    <xf numFmtId="0" fontId="6" fillId="2" borderId="0" xfId="0" applyFont="1" applyFill="1" applyBorder="1" applyAlignment="1">
      <alignment horizontal="right"/>
    </xf>
    <xf numFmtId="0" fontId="0" fillId="2" borderId="0" xfId="0" applyFont="1" applyAlignment="1">
      <alignment/>
    </xf>
    <xf numFmtId="0" fontId="5" fillId="2" borderId="0" xfId="0" applyFont="1" applyBorder="1" applyAlignment="1">
      <alignment horizontal="left"/>
    </xf>
    <xf numFmtId="0" fontId="5" fillId="2" borderId="0" xfId="0" applyFont="1" applyFill="1" applyBorder="1" applyAlignment="1">
      <alignment horizontal="center"/>
    </xf>
    <xf numFmtId="0" fontId="6" fillId="0" borderId="1" xfId="0" applyFont="1" applyFill="1" applyBorder="1" applyAlignment="1">
      <alignment/>
    </xf>
    <xf numFmtId="0" fontId="6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/>
    </xf>
    <xf numFmtId="0" fontId="7" fillId="0" borderId="1" xfId="0" applyFont="1" applyFill="1" applyBorder="1" applyAlignment="1">
      <alignment/>
    </xf>
    <xf numFmtId="0" fontId="8" fillId="0" borderId="1" xfId="0" applyFont="1" applyFill="1" applyBorder="1" applyAlignment="1">
      <alignment/>
    </xf>
    <xf numFmtId="0" fontId="0" fillId="2" borderId="0" xfId="0" applyFont="1" applyAlignment="1">
      <alignment/>
    </xf>
    <xf numFmtId="11" fontId="7" fillId="0" borderId="1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1" fontId="8" fillId="0" borderId="1" xfId="0" applyNumberFormat="1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9" fillId="2" borderId="0" xfId="0" applyFont="1" applyAlignment="1">
      <alignment horizontal="left"/>
    </xf>
    <xf numFmtId="0" fontId="9" fillId="2" borderId="0" xfId="0" applyFont="1" applyAlignment="1">
      <alignment horizontal="center"/>
    </xf>
    <xf numFmtId="0" fontId="0" fillId="2" borderId="0" xfId="0" applyFont="1" applyAlignment="1">
      <alignment/>
    </xf>
    <xf numFmtId="1" fontId="8" fillId="0" borderId="1" xfId="0" applyNumberFormat="1" applyFont="1" applyFill="1" applyBorder="1" applyAlignment="1">
      <alignment/>
    </xf>
    <xf numFmtId="169" fontId="8" fillId="0" borderId="0" xfId="0" applyNumberFormat="1" applyFont="1" applyFill="1" applyAlignment="1">
      <alignment/>
    </xf>
    <xf numFmtId="169" fontId="8" fillId="0" borderId="1" xfId="0" applyNumberFormat="1" applyFont="1" applyFill="1" applyBorder="1" applyAlignment="1">
      <alignment/>
    </xf>
    <xf numFmtId="0" fontId="5" fillId="3" borderId="1" xfId="0" applyFont="1" applyFill="1" applyBorder="1" applyAlignment="1">
      <alignment/>
    </xf>
    <xf numFmtId="169" fontId="8" fillId="3" borderId="1" xfId="0" applyNumberFormat="1" applyFont="1" applyFill="1" applyBorder="1" applyAlignment="1">
      <alignment/>
    </xf>
    <xf numFmtId="0" fontId="5" fillId="2" borderId="0" xfId="0" applyFont="1" applyFill="1" applyBorder="1" applyAlignment="1">
      <alignment/>
    </xf>
    <xf numFmtId="169" fontId="8" fillId="2" borderId="0" xfId="0" applyNumberFormat="1" applyFont="1" applyFill="1" applyBorder="1" applyAlignment="1">
      <alignment/>
    </xf>
    <xf numFmtId="0" fontId="0" fillId="4" borderId="2" xfId="0" applyFont="1" applyFill="1" applyBorder="1" applyAlignment="1">
      <alignment/>
    </xf>
    <xf numFmtId="0" fontId="0" fillId="4" borderId="3" xfId="0" applyFont="1" applyFill="1" applyBorder="1" applyAlignment="1">
      <alignment/>
    </xf>
    <xf numFmtId="0" fontId="0" fillId="4" borderId="4" xfId="0" applyFont="1" applyFill="1" applyBorder="1" applyAlignment="1">
      <alignment/>
    </xf>
    <xf numFmtId="0" fontId="0" fillId="4" borderId="5" xfId="0" applyFont="1" applyFill="1" applyBorder="1" applyAlignment="1">
      <alignment/>
    </xf>
    <xf numFmtId="0" fontId="0" fillId="4" borderId="0" xfId="0" applyFont="1" applyFill="1" applyBorder="1" applyAlignment="1">
      <alignment/>
    </xf>
    <xf numFmtId="0" fontId="0" fillId="4" borderId="6" xfId="0" applyFont="1" applyFill="1" applyBorder="1" applyAlignment="1">
      <alignment/>
    </xf>
    <xf numFmtId="0" fontId="5" fillId="4" borderId="5" xfId="0" applyFont="1" applyFill="1" applyBorder="1" applyAlignment="1">
      <alignment/>
    </xf>
    <xf numFmtId="0" fontId="0" fillId="4" borderId="0" xfId="0" applyFont="1" applyFill="1" applyBorder="1" applyAlignment="1">
      <alignment/>
    </xf>
    <xf numFmtId="0" fontId="0" fillId="4" borderId="6" xfId="0" applyFont="1" applyFill="1" applyBorder="1" applyAlignment="1">
      <alignment/>
    </xf>
    <xf numFmtId="0" fontId="0" fillId="4" borderId="5" xfId="0" applyFont="1" applyFill="1" applyBorder="1" applyAlignment="1">
      <alignment/>
    </xf>
    <xf numFmtId="0" fontId="0" fillId="4" borderId="7" xfId="0" applyFont="1" applyFill="1" applyBorder="1" applyAlignment="1">
      <alignment/>
    </xf>
    <xf numFmtId="0" fontId="0" fillId="4" borderId="8" xfId="0" applyFont="1" applyFill="1" applyBorder="1" applyAlignment="1">
      <alignment/>
    </xf>
    <xf numFmtId="0" fontId="0" fillId="4" borderId="9" xfId="0" applyFont="1" applyFill="1" applyBorder="1" applyAlignment="1">
      <alignment/>
    </xf>
    <xf numFmtId="0" fontId="0" fillId="4" borderId="5" xfId="0" applyFill="1" applyBorder="1" applyAlignment="1">
      <alignment/>
    </xf>
    <xf numFmtId="0" fontId="6" fillId="2" borderId="0" xfId="0" applyFont="1" applyFill="1" applyBorder="1" applyAlignment="1">
      <alignment/>
    </xf>
    <xf numFmtId="0" fontId="9" fillId="2" borderId="0" xfId="0" applyFont="1" applyAlignment="1">
      <alignment/>
    </xf>
    <xf numFmtId="0" fontId="4" fillId="3" borderId="10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5" fillId="3" borderId="13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5" fillId="3" borderId="14" xfId="0" applyFont="1" applyFill="1" applyBorder="1" applyAlignment="1">
      <alignment horizontal="center"/>
    </xf>
    <xf numFmtId="0" fontId="5" fillId="3" borderId="15" xfId="0" applyFont="1" applyFill="1" applyBorder="1" applyAlignment="1">
      <alignment horizontal="center"/>
    </xf>
    <xf numFmtId="0" fontId="5" fillId="3" borderId="16" xfId="0" applyFont="1" applyFill="1" applyBorder="1" applyAlignment="1">
      <alignment horizontal="center"/>
    </xf>
    <xf numFmtId="0" fontId="5" fillId="3" borderId="17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DDDDDD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3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48</xdr:row>
      <xdr:rowOff>85725</xdr:rowOff>
    </xdr:from>
    <xdr:to>
      <xdr:col>2</xdr:col>
      <xdr:colOff>733425</xdr:colOff>
      <xdr:row>59</xdr:row>
      <xdr:rowOff>38100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7639050"/>
          <a:ext cx="3305175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7</xdr:row>
      <xdr:rowOff>47625</xdr:rowOff>
    </xdr:from>
    <xdr:to>
      <xdr:col>4</xdr:col>
      <xdr:colOff>142875</xdr:colOff>
      <xdr:row>20</xdr:row>
      <xdr:rowOff>95250</xdr:rowOff>
    </xdr:to>
    <xdr:pic>
      <xdr:nvPicPr>
        <xdr:cNvPr id="2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8150" y="1209675"/>
          <a:ext cx="4219575" cy="2152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65"/>
  <sheetViews>
    <sheetView tabSelected="1" workbookViewId="0" topLeftCell="A42">
      <selection activeCell="E42" sqref="E42"/>
    </sheetView>
  </sheetViews>
  <sheetFormatPr defaultColWidth="9.140625" defaultRowHeight="12.75"/>
  <cols>
    <col min="1" max="1" width="6.28125" style="0" customWidth="1"/>
    <col min="2" max="2" width="39.00390625" style="0" customWidth="1"/>
    <col min="3" max="3" width="11.421875" style="0" customWidth="1"/>
    <col min="4" max="4" width="11.00390625" style="0" customWidth="1"/>
    <col min="5" max="5" width="22.00390625" style="0" customWidth="1"/>
  </cols>
  <sheetData>
    <row r="1" ht="13.5" thickBot="1"/>
    <row r="2" spans="1:7" s="1" customFormat="1" ht="13.5">
      <c r="A2"/>
      <c r="B2" s="42" t="s">
        <v>30</v>
      </c>
      <c r="C2" s="43"/>
      <c r="D2" s="43"/>
      <c r="E2" s="44"/>
      <c r="F2" s="3"/>
      <c r="G2" s="3"/>
    </row>
    <row r="3" spans="1:7" s="1" customFormat="1" ht="12.75">
      <c r="A3"/>
      <c r="B3" s="45" t="s">
        <v>17</v>
      </c>
      <c r="C3" s="46"/>
      <c r="D3" s="46"/>
      <c r="E3" s="47"/>
      <c r="F3" s="3"/>
      <c r="G3" s="3"/>
    </row>
    <row r="4" spans="1:7" s="1" customFormat="1" ht="12.75">
      <c r="A4"/>
      <c r="B4" s="45" t="s">
        <v>29</v>
      </c>
      <c r="C4" s="46"/>
      <c r="D4" s="46"/>
      <c r="E4" s="47"/>
      <c r="F4" s="3"/>
      <c r="G4" s="3"/>
    </row>
    <row r="5" spans="1:7" s="1" customFormat="1" ht="12.75">
      <c r="A5"/>
      <c r="B5" s="45" t="s">
        <v>28</v>
      </c>
      <c r="C5" s="46"/>
      <c r="D5" s="46"/>
      <c r="E5" s="47"/>
      <c r="F5" s="3"/>
      <c r="G5" s="3"/>
    </row>
    <row r="6" spans="1:7" s="1" customFormat="1" ht="13.5" thickBot="1">
      <c r="A6"/>
      <c r="B6" s="48" t="s">
        <v>31</v>
      </c>
      <c r="C6" s="49"/>
      <c r="D6" s="49"/>
      <c r="E6" s="50"/>
      <c r="F6" s="3"/>
      <c r="G6" s="3"/>
    </row>
    <row r="7" spans="1:7" s="1" customFormat="1" ht="12.75">
      <c r="A7"/>
      <c r="B7" s="2" t="s">
        <v>20</v>
      </c>
      <c r="C7" s="4"/>
      <c r="D7" s="4"/>
      <c r="E7" s="3"/>
      <c r="F7" s="3"/>
      <c r="G7" s="3"/>
    </row>
    <row r="8" spans="1:7" s="1" customFormat="1" ht="12.75">
      <c r="A8"/>
      <c r="B8" s="5"/>
      <c r="C8" s="5"/>
      <c r="D8" s="5"/>
      <c r="E8" s="5"/>
      <c r="F8" s="3"/>
      <c r="G8" s="3"/>
    </row>
    <row r="9" spans="1:7" s="1" customFormat="1" ht="12.75">
      <c r="A9"/>
      <c r="B9" s="5"/>
      <c r="C9" s="5"/>
      <c r="D9" s="5"/>
      <c r="E9" s="5"/>
      <c r="F9" s="3"/>
      <c r="G9" s="3"/>
    </row>
    <row r="10" spans="1:7" s="1" customFormat="1" ht="12.75">
      <c r="A10"/>
      <c r="B10" s="5"/>
      <c r="C10" s="5"/>
      <c r="D10" s="5"/>
      <c r="E10" s="5"/>
      <c r="F10" s="3"/>
      <c r="G10" s="3"/>
    </row>
    <row r="11" spans="1:7" s="1" customFormat="1" ht="12.75">
      <c r="A11"/>
      <c r="B11" s="5"/>
      <c r="C11" s="5"/>
      <c r="D11" s="5"/>
      <c r="E11" s="5"/>
      <c r="F11" s="3"/>
      <c r="G11" s="3"/>
    </row>
    <row r="12" spans="1:7" s="1" customFormat="1" ht="12.75">
      <c r="A12"/>
      <c r="B12" s="5"/>
      <c r="C12" s="5"/>
      <c r="D12" s="5"/>
      <c r="E12" s="5"/>
      <c r="F12" s="3"/>
      <c r="G12" s="3"/>
    </row>
    <row r="13" spans="1:7" s="1" customFormat="1" ht="12.75">
      <c r="A13"/>
      <c r="B13" s="5"/>
      <c r="C13" s="5"/>
      <c r="D13" s="5"/>
      <c r="E13" s="5"/>
      <c r="F13" s="3"/>
      <c r="G13" s="3"/>
    </row>
    <row r="14" spans="1:7" s="1" customFormat="1" ht="12.75">
      <c r="A14"/>
      <c r="B14" s="5"/>
      <c r="C14" s="5"/>
      <c r="D14" s="5"/>
      <c r="E14" s="5"/>
      <c r="F14" s="3"/>
      <c r="G14" s="3"/>
    </row>
    <row r="15" spans="1:7" s="1" customFormat="1" ht="12.75">
      <c r="A15"/>
      <c r="B15" s="5"/>
      <c r="C15" s="5"/>
      <c r="D15" s="5"/>
      <c r="E15" s="5"/>
      <c r="F15" s="3"/>
      <c r="G15" s="3"/>
    </row>
    <row r="16" spans="1:7" s="1" customFormat="1" ht="12.75">
      <c r="A16"/>
      <c r="B16" s="5"/>
      <c r="C16" s="5"/>
      <c r="D16" s="5"/>
      <c r="E16" s="5"/>
      <c r="F16" s="3"/>
      <c r="G16" s="3"/>
    </row>
    <row r="17" spans="1:7" s="1" customFormat="1" ht="12.75">
      <c r="A17"/>
      <c r="B17" s="5"/>
      <c r="C17" s="5"/>
      <c r="D17" s="5"/>
      <c r="E17" s="5"/>
      <c r="F17" s="3"/>
      <c r="G17" s="3"/>
    </row>
    <row r="18" spans="1:7" s="1" customFormat="1" ht="12.75">
      <c r="A18"/>
      <c r="B18" s="5"/>
      <c r="C18" s="5"/>
      <c r="D18" s="5"/>
      <c r="E18" s="5"/>
      <c r="F18" s="3"/>
      <c r="G18" s="3"/>
    </row>
    <row r="19" spans="1:7" s="1" customFormat="1" ht="12.75">
      <c r="A19"/>
      <c r="B19" s="5"/>
      <c r="C19" s="5"/>
      <c r="D19" s="5"/>
      <c r="E19" s="5"/>
      <c r="F19" s="3"/>
      <c r="G19" s="3"/>
    </row>
    <row r="20" spans="1:7" s="1" customFormat="1" ht="12.75">
      <c r="A20"/>
      <c r="B20" s="5"/>
      <c r="C20" s="5"/>
      <c r="D20" s="5"/>
      <c r="E20" s="5"/>
      <c r="F20" s="3"/>
      <c r="G20" s="3"/>
    </row>
    <row r="21" spans="1:7" s="1" customFormat="1" ht="12.75">
      <c r="A21"/>
      <c r="B21" s="5"/>
      <c r="C21" s="5"/>
      <c r="D21" s="5"/>
      <c r="E21" s="5"/>
      <c r="F21" s="3"/>
      <c r="G21" s="3"/>
    </row>
    <row r="22" spans="1:7" s="1" customFormat="1" ht="12.75">
      <c r="A22"/>
      <c r="B22" s="5"/>
      <c r="C22" s="5"/>
      <c r="D22" s="5"/>
      <c r="E22" s="5"/>
      <c r="F22" s="3"/>
      <c r="G22" s="3"/>
    </row>
    <row r="23" spans="1:7" s="1" customFormat="1" ht="12" customHeight="1">
      <c r="A23"/>
      <c r="B23" s="6" t="s">
        <v>19</v>
      </c>
      <c r="C23" s="7" t="s">
        <v>21</v>
      </c>
      <c r="D23" s="7" t="s">
        <v>22</v>
      </c>
      <c r="E23" s="3"/>
      <c r="F23" s="3"/>
      <c r="G23" s="3"/>
    </row>
    <row r="24" spans="1:7" s="1" customFormat="1" ht="12" customHeight="1">
      <c r="A24"/>
      <c r="B24" s="8" t="s">
        <v>5</v>
      </c>
      <c r="C24" s="9">
        <v>2</v>
      </c>
      <c r="D24" s="10">
        <f>N</f>
        <v>2</v>
      </c>
      <c r="E24" s="11"/>
      <c r="F24" s="11"/>
      <c r="G24" s="11"/>
    </row>
    <row r="25" spans="1:7" s="1" customFormat="1" ht="12" customHeight="1">
      <c r="A25"/>
      <c r="B25" s="8" t="s">
        <v>9</v>
      </c>
      <c r="C25" s="9">
        <v>0.01</v>
      </c>
      <c r="D25" s="10">
        <f>Lb</f>
        <v>0.01</v>
      </c>
      <c r="E25" s="11"/>
      <c r="F25" s="11"/>
      <c r="G25" s="11"/>
    </row>
    <row r="26" spans="1:7" s="1" customFormat="1" ht="12" customHeight="1">
      <c r="A26"/>
      <c r="B26" s="8" t="s">
        <v>1</v>
      </c>
      <c r="C26" s="9">
        <v>0.25</v>
      </c>
      <c r="D26" s="10">
        <f>L_2</f>
        <v>0.25</v>
      </c>
      <c r="E26" s="11"/>
      <c r="F26" s="11"/>
      <c r="G26" s="11"/>
    </row>
    <row r="27" spans="1:7" s="1" customFormat="1" ht="12" customHeight="1">
      <c r="A27"/>
      <c r="B27" s="8" t="s">
        <v>12</v>
      </c>
      <c r="C27" s="9">
        <v>0.006</v>
      </c>
      <c r="D27" s="10">
        <f>d</f>
        <v>0.006</v>
      </c>
      <c r="E27" s="11"/>
      <c r="F27" s="11"/>
      <c r="G27" s="11"/>
    </row>
    <row r="28" spans="1:7" s="1" customFormat="1" ht="12" customHeight="1">
      <c r="A28"/>
      <c r="B28" s="8" t="s">
        <v>13</v>
      </c>
      <c r="C28" s="12">
        <v>200000000000</v>
      </c>
      <c r="D28" s="10">
        <f>Eaxle</f>
        <v>200000000000</v>
      </c>
      <c r="E28" s="11"/>
      <c r="F28" s="11"/>
      <c r="G28" s="11"/>
    </row>
    <row r="29" spans="1:7" s="1" customFormat="1" ht="12" customHeight="1">
      <c r="A29"/>
      <c r="B29" s="8" t="s">
        <v>6</v>
      </c>
      <c r="C29" s="9">
        <v>50</v>
      </c>
      <c r="D29" s="10">
        <f>F</f>
        <v>50</v>
      </c>
      <c r="E29" s="11"/>
      <c r="F29" s="11"/>
      <c r="G29" s="11"/>
    </row>
    <row r="30" spans="1:7" s="1" customFormat="1" ht="12" customHeight="1">
      <c r="A30"/>
      <c r="B30" s="8" t="s">
        <v>0</v>
      </c>
      <c r="C30" s="9">
        <v>0.2</v>
      </c>
      <c r="D30" s="10">
        <f>L_1</f>
        <v>0.2</v>
      </c>
      <c r="E30" s="11"/>
      <c r="F30" s="11"/>
      <c r="G30" s="11"/>
    </row>
    <row r="31" spans="1:7" s="1" customFormat="1" ht="12" customHeight="1">
      <c r="A31"/>
      <c r="B31" s="8" t="s">
        <v>10</v>
      </c>
      <c r="C31" s="9">
        <f>(L_2-L_1)/2</f>
        <v>0.024999999999999994</v>
      </c>
      <c r="D31" s="10">
        <f>a</f>
        <v>0.024999999999999994</v>
      </c>
      <c r="E31" s="11"/>
      <c r="F31" s="11"/>
      <c r="G31" s="11"/>
    </row>
    <row r="32" spans="1:7" s="1" customFormat="1" ht="12" customHeight="1">
      <c r="A32"/>
      <c r="B32" s="8" t="s">
        <v>11</v>
      </c>
      <c r="C32" s="9">
        <f>L_1+a</f>
        <v>0.225</v>
      </c>
      <c r="D32" s="10">
        <f>b</f>
        <v>0.225</v>
      </c>
      <c r="E32" s="11"/>
      <c r="F32" s="11"/>
      <c r="G32" s="11"/>
    </row>
    <row r="33" spans="1:7" s="1" customFormat="1" ht="12" customHeight="1">
      <c r="A33"/>
      <c r="B33" s="8" t="s">
        <v>2</v>
      </c>
      <c r="C33" s="9">
        <v>0.0015</v>
      </c>
      <c r="D33" s="10">
        <f>tu</f>
        <v>0.0015</v>
      </c>
      <c r="E33" s="11"/>
      <c r="F33" s="11"/>
      <c r="G33" s="11"/>
    </row>
    <row r="34" spans="1:7" s="1" customFormat="1" ht="12" customHeight="1">
      <c r="A34"/>
      <c r="B34" s="8" t="s">
        <v>3</v>
      </c>
      <c r="C34" s="13"/>
      <c r="D34" s="9">
        <v>0.0015</v>
      </c>
      <c r="E34" s="11"/>
      <c r="F34" s="11"/>
      <c r="G34" s="11"/>
    </row>
    <row r="35" spans="1:7" s="1" customFormat="1" ht="12" customHeight="1">
      <c r="A35"/>
      <c r="B35" s="8" t="s">
        <v>23</v>
      </c>
      <c r="C35" s="12">
        <v>70000000000</v>
      </c>
      <c r="D35" s="14">
        <f>E</f>
        <v>70000000000</v>
      </c>
      <c r="E35" s="11"/>
      <c r="F35" s="11"/>
      <c r="G35" s="11"/>
    </row>
    <row r="36" spans="1:7" s="1" customFormat="1" ht="12" customHeight="1">
      <c r="A36"/>
      <c r="B36" s="8" t="s">
        <v>4</v>
      </c>
      <c r="C36" s="15"/>
      <c r="D36" s="9">
        <v>0.01</v>
      </c>
      <c r="E36" s="11"/>
      <c r="F36" s="11"/>
      <c r="G36" s="11"/>
    </row>
    <row r="37" spans="1:7" s="1" customFormat="1" ht="12" customHeight="1">
      <c r="A37"/>
      <c r="B37" s="8" t="s">
        <v>24</v>
      </c>
      <c r="C37" s="15"/>
      <c r="D37" s="12">
        <v>10000000000</v>
      </c>
      <c r="E37" s="11"/>
      <c r="F37" s="11"/>
      <c r="G37" s="11"/>
    </row>
    <row r="38" spans="1:7" s="1" customFormat="1" ht="12" customHeight="1">
      <c r="A38"/>
      <c r="B38" s="8" t="s">
        <v>8</v>
      </c>
      <c r="C38" s="9">
        <v>0.3</v>
      </c>
      <c r="D38" s="10">
        <f>width</f>
        <v>0.3</v>
      </c>
      <c r="E38" s="11"/>
      <c r="F38" s="11"/>
      <c r="G38" s="11"/>
    </row>
    <row r="39" spans="1:7" s="1" customFormat="1" ht="12" customHeight="1">
      <c r="A39"/>
      <c r="B39" s="8" t="s">
        <v>25</v>
      </c>
      <c r="C39" s="13"/>
      <c r="D39" s="10">
        <f>(tu^2/2+tb*(tu+tlam+tb/2)+tlam*(tu+tlam/2)*Elam/E)/(tu+tb+tlam*Elam/E)</f>
        <v>0.006500000000000001</v>
      </c>
      <c r="E39" s="16"/>
      <c r="F39" s="17"/>
      <c r="G39" s="18"/>
    </row>
    <row r="40" spans="1:7" s="1" customFormat="1" ht="12" customHeight="1">
      <c r="A40"/>
      <c r="B40" s="8" t="s">
        <v>26</v>
      </c>
      <c r="C40" s="19">
        <f>E*width*tu^3/12/N</f>
        <v>2.953125</v>
      </c>
      <c r="D40" s="19">
        <f>E*width*(tu^3/12+tu*(y-tu/2)^2+tlam^3/12+tlam*(y-tu-tlam/2)^2+tb^3/12+tb*(y-tu-tlam-tb/2)^2)/N</f>
        <v>1922.3750000000005</v>
      </c>
      <c r="E40" s="16"/>
      <c r="F40" s="17"/>
      <c r="G40" s="18"/>
    </row>
    <row r="41" spans="1:7" s="1" customFormat="1" ht="12" customHeight="1">
      <c r="A41"/>
      <c r="B41" s="8" t="s">
        <v>15</v>
      </c>
      <c r="C41" s="19">
        <f>Eaxle*PI()*d^4/64</f>
        <v>12.723450247038663</v>
      </c>
      <c r="D41" s="19">
        <f>Eaxle*PI()*d^4/64</f>
        <v>12.723450247038663</v>
      </c>
      <c r="E41" s="11"/>
      <c r="F41" s="11"/>
      <c r="G41" s="11"/>
    </row>
    <row r="42" spans="1:7" s="1" customFormat="1" ht="12" customHeight="1">
      <c r="A42"/>
      <c r="B42" s="8" t="s">
        <v>33</v>
      </c>
      <c r="C42" s="10">
        <f>F/L_1</f>
        <v>250</v>
      </c>
      <c r="D42" s="10">
        <f>F/L_1</f>
        <v>250</v>
      </c>
      <c r="E42" s="41"/>
      <c r="F42" s="11"/>
      <c r="G42" s="11"/>
    </row>
    <row r="43" spans="1:7" s="1" customFormat="1" ht="12" customHeight="1">
      <c r="A43"/>
      <c r="B43" s="8" t="s">
        <v>7</v>
      </c>
      <c r="C43" s="14">
        <f>-w*L_1^3/(24*EI)</f>
        <v>-0.028218694885361557</v>
      </c>
      <c r="D43" s="14">
        <f>-w*L_1^3/(24*EIlam)</f>
        <v>-4.334915577519128E-05</v>
      </c>
      <c r="E43" s="11"/>
      <c r="F43" s="11"/>
      <c r="G43" s="11"/>
    </row>
    <row r="44" spans="1:7" s="1" customFormat="1" ht="12" customHeight="1">
      <c r="A44"/>
      <c r="B44" s="8" t="s">
        <v>14</v>
      </c>
      <c r="C44" s="20">
        <f>(w*L_1/(4*EIaxle))*(a^2-(L_2^3-(L_2-a)^3-(L_2-b)^3)/(3*L_2))</f>
        <v>-0.004912189601601706</v>
      </c>
      <c r="D44" s="21">
        <f>(w*L_1/(4*EIaxle))*(a^2-(L_2^3-(L_2-a)^3-(L_2-b)^3)/(3*L_2))</f>
        <v>-0.004912189601601706</v>
      </c>
      <c r="E44" s="11"/>
      <c r="F44" s="11"/>
      <c r="G44" s="11"/>
    </row>
    <row r="45" spans="1:7" s="1" customFormat="1" ht="12" customHeight="1">
      <c r="A45"/>
      <c r="B45" s="8" t="s">
        <v>16</v>
      </c>
      <c r="C45" s="21">
        <f>alpha2-alpha1</f>
        <v>0.02330650528375985</v>
      </c>
      <c r="D45" s="21">
        <f>D44-D43</f>
        <v>-0.004868840445826515</v>
      </c>
      <c r="E45" s="11"/>
      <c r="F45" s="11"/>
      <c r="G45" s="11"/>
    </row>
    <row r="46" spans="1:7" s="1" customFormat="1" ht="12" customHeight="1">
      <c r="A46"/>
      <c r="B46" s="22" t="s">
        <v>18</v>
      </c>
      <c r="C46" s="23">
        <f>Lb*alphabear*1000</f>
        <v>0.2330650528375985</v>
      </c>
      <c r="D46" s="23">
        <f>Lb*D45*1000</f>
        <v>-0.04868840445826515</v>
      </c>
      <c r="E46" s="11"/>
      <c r="F46" s="11"/>
      <c r="G46" s="11"/>
    </row>
    <row r="47" spans="1:7" s="1" customFormat="1" ht="12" customHeight="1">
      <c r="A47"/>
      <c r="B47" s="24"/>
      <c r="C47" s="25"/>
      <c r="D47" s="25"/>
      <c r="E47" s="11"/>
      <c r="F47" s="11"/>
      <c r="G47" s="11"/>
    </row>
    <row r="48" spans="1:7" s="1" customFormat="1" ht="12" customHeight="1">
      <c r="A48"/>
      <c r="B48" s="40" t="s">
        <v>32</v>
      </c>
      <c r="C48" s="25"/>
      <c r="D48" s="25"/>
      <c r="E48" s="11"/>
      <c r="F48" s="11"/>
      <c r="G48" s="11"/>
    </row>
    <row r="49" spans="2:7" ht="12.75">
      <c r="B49" s="26"/>
      <c r="C49" s="27"/>
      <c r="D49" s="28"/>
      <c r="E49" s="11"/>
      <c r="F49" s="11"/>
      <c r="G49" s="11"/>
    </row>
    <row r="50" spans="2:7" ht="12.75">
      <c r="B50" s="29"/>
      <c r="C50" s="30"/>
      <c r="D50" s="31"/>
      <c r="E50" s="11"/>
      <c r="F50" s="11"/>
      <c r="G50" s="11"/>
    </row>
    <row r="51" spans="2:7" ht="12.75">
      <c r="B51" s="29"/>
      <c r="C51" s="30"/>
      <c r="D51" s="31"/>
      <c r="E51" s="11"/>
      <c r="F51" s="11"/>
      <c r="G51" s="11"/>
    </row>
    <row r="52" spans="2:7" ht="12.75">
      <c r="B52" s="29"/>
      <c r="C52" s="30"/>
      <c r="D52" s="31"/>
      <c r="E52" s="11"/>
      <c r="F52" s="11"/>
      <c r="G52" s="11"/>
    </row>
    <row r="53" spans="2:7" ht="12.75">
      <c r="B53" s="29"/>
      <c r="C53" s="30"/>
      <c r="D53" s="31"/>
      <c r="E53" s="11"/>
      <c r="F53" s="11"/>
      <c r="G53" s="11"/>
    </row>
    <row r="54" spans="2:7" ht="12.75">
      <c r="B54" s="29"/>
      <c r="C54" s="30"/>
      <c r="D54" s="31"/>
      <c r="E54" s="11"/>
      <c r="F54" s="11"/>
      <c r="G54" s="11"/>
    </row>
    <row r="55" spans="2:7" ht="12.75">
      <c r="B55" s="29"/>
      <c r="C55" s="30"/>
      <c r="D55" s="31"/>
      <c r="E55" s="11"/>
      <c r="F55" s="11"/>
      <c r="G55" s="11"/>
    </row>
    <row r="56" spans="2:7" ht="12.75">
      <c r="B56" s="29"/>
      <c r="C56" s="30"/>
      <c r="D56" s="31"/>
      <c r="E56" s="11"/>
      <c r="F56" s="11"/>
      <c r="G56" s="11"/>
    </row>
    <row r="57" spans="2:7" ht="12.75">
      <c r="B57" s="29"/>
      <c r="C57" s="30"/>
      <c r="D57" s="31"/>
      <c r="E57" s="11"/>
      <c r="F57" s="11"/>
      <c r="G57" s="11"/>
    </row>
    <row r="58" spans="2:7" ht="12.75">
      <c r="B58" s="29"/>
      <c r="C58" s="30"/>
      <c r="D58" s="31"/>
      <c r="E58" s="11"/>
      <c r="F58" s="11"/>
      <c r="G58" s="11"/>
    </row>
    <row r="59" spans="2:7" ht="12.75">
      <c r="B59" s="29"/>
      <c r="C59" s="30"/>
      <c r="D59" s="31"/>
      <c r="E59" s="11"/>
      <c r="F59" s="11"/>
      <c r="G59" s="11"/>
    </row>
    <row r="60" spans="2:7" ht="12.75">
      <c r="B60" s="32" t="s">
        <v>27</v>
      </c>
      <c r="C60" s="30"/>
      <c r="D60" s="31"/>
      <c r="E60" s="11"/>
      <c r="F60" s="11"/>
      <c r="G60" s="11"/>
    </row>
    <row r="61" spans="2:7" ht="12.75">
      <c r="B61" s="39"/>
      <c r="C61" s="33"/>
      <c r="D61" s="34"/>
      <c r="E61" s="3"/>
      <c r="F61" s="3"/>
      <c r="G61" s="3"/>
    </row>
    <row r="62" spans="2:7" ht="12.75">
      <c r="B62" s="35"/>
      <c r="C62" s="33"/>
      <c r="D62" s="34"/>
      <c r="E62" s="3"/>
      <c r="F62" s="3"/>
      <c r="G62" s="3"/>
    </row>
    <row r="63" spans="2:7" ht="12.75">
      <c r="B63" s="36"/>
      <c r="C63" s="37"/>
      <c r="D63" s="38"/>
      <c r="E63" s="3"/>
      <c r="F63" s="3"/>
      <c r="G63" s="3"/>
    </row>
    <row r="64" spans="2:7" ht="12.75">
      <c r="B64" s="3"/>
      <c r="C64" s="3"/>
      <c r="D64" s="3"/>
      <c r="E64" s="3"/>
      <c r="F64" s="3"/>
      <c r="G64" s="3"/>
    </row>
    <row r="65" spans="2:7" ht="12.75">
      <c r="B65" s="3"/>
      <c r="C65" s="3"/>
      <c r="D65" s="3"/>
      <c r="E65" s="3"/>
      <c r="F65" s="3"/>
      <c r="G65" s="3"/>
    </row>
  </sheetData>
  <mergeCells count="5">
    <mergeCell ref="B2:E2"/>
    <mergeCell ref="B3:E3"/>
    <mergeCell ref="B4:E4"/>
    <mergeCell ref="B6:E6"/>
    <mergeCell ref="B5:E5"/>
  </mergeCells>
  <printOptions/>
  <pageMargins left="0.75" right="0.75" top="1" bottom="1" header="0.5" footer="0.5"/>
  <pageSetup horizontalDpi="600" verticalDpi="600" orientation="portrait" r:id="rId4"/>
  <drawing r:id="rId3"/>
  <legacyDrawing r:id="rId2"/>
  <oleObjects>
    <oleObject progId="Equation.DSMT4" shapeId="48459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slocum</dc:creator>
  <cp:keywords/>
  <dc:description/>
  <cp:lastModifiedBy>Alex Slocum</cp:lastModifiedBy>
  <dcterms:created xsi:type="dcterms:W3CDTF">2001-08-28T11:36:02Z</dcterms:created>
  <dcterms:modified xsi:type="dcterms:W3CDTF">2005-01-04T22:10:18Z</dcterms:modified>
  <cp:category/>
  <cp:version/>
  <cp:contentType/>
  <cp:contentStatus/>
</cp:coreProperties>
</file>